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510" windowWidth="14790" windowHeight="10560" activeTab="1"/>
  </bookViews>
  <sheets>
    <sheet name="Borrower Info" sheetId="1" r:id="rId1"/>
    <sheet name="Property Info" sheetId="2" r:id="rId2"/>
    <sheet name="Financial Info" sheetId="3" r:id="rId3"/>
    <sheet name="Results" sheetId="4" r:id="rId4"/>
    <sheet name="Calculations" sheetId="5" r:id="rId5"/>
    <sheet name="zKDCalcPropertiesVHS" sheetId="6" state="veryHidden" r:id="rId6"/>
  </sheets>
  <definedNames>
    <definedName name="list_creditrating">'Calculations'!$U$14:$U$18</definedName>
    <definedName name="list_creditscore">'Calculations'!$V$14:$V$18</definedName>
    <definedName name="list_loanamounts">'Calculations'!$S$37:$S$46</definedName>
    <definedName name="list_loanterm">'Calculations'!$S$49:$S$54</definedName>
    <definedName name="list_loantypes">'Calculations'!$S$5:$S$7</definedName>
    <definedName name="list_results">'Calculations'!$U$9:$U$10</definedName>
    <definedName name="list_salary">'Calculations'!$S$18:$S$34</definedName>
    <definedName name="list_states">'Calculations'!$Q$5:$Q$54</definedName>
    <definedName name="list_years">'Calculations'!$S$10:$S$15</definedName>
    <definedName name="list_yesno">'Calculations'!$U$5:$U$6</definedName>
    <definedName name="list_yesnovalue">'Calculations'!$V$5:$V$6</definedName>
  </definedNames>
  <calcPr fullCalcOnLoad="1"/>
</workbook>
</file>

<file path=xl/sharedStrings.xml><?xml version="1.0" encoding="utf-8"?>
<sst xmlns="http://schemas.openxmlformats.org/spreadsheetml/2006/main" count="414" uniqueCount="310">
  <si>
    <t>First Name:</t>
  </si>
  <si>
    <t>Last Name:</t>
  </si>
  <si>
    <t>new home loan</t>
  </si>
  <si>
    <t>refinance existing mortgage</t>
  </si>
  <si>
    <t>fixed-rate home equity loan</t>
  </si>
  <si>
    <t>Loan Type and Property Information</t>
  </si>
  <si>
    <t>Financial Information:</t>
  </si>
  <si>
    <t>Home Loan Application</t>
  </si>
  <si>
    <t>Please fill out the fields below and click next when you are ready to move forward:</t>
  </si>
  <si>
    <t>(mm/dd/yyyy)</t>
  </si>
  <si>
    <t>(xxx-xx-xxxx)</t>
  </si>
  <si>
    <t>Middle Name:</t>
  </si>
  <si>
    <t>next &gt;&gt;</t>
  </si>
  <si>
    <t>&lt;&lt; back</t>
  </si>
  <si>
    <t>years</t>
  </si>
  <si>
    <t>salary</t>
  </si>
  <si>
    <t>states</t>
  </si>
  <si>
    <t>Washington</t>
  </si>
  <si>
    <t>Oregon</t>
  </si>
  <si>
    <t>California</t>
  </si>
  <si>
    <t>Idaho</t>
  </si>
  <si>
    <t>Nevada</t>
  </si>
  <si>
    <t>Montana</t>
  </si>
  <si>
    <t>Wyoming</t>
  </si>
  <si>
    <t>Utah</t>
  </si>
  <si>
    <t>Arizona</t>
  </si>
  <si>
    <t>Colorado</t>
  </si>
  <si>
    <t>New Mexico</t>
  </si>
  <si>
    <t>North Dakota</t>
  </si>
  <si>
    <t>South Dakota</t>
  </si>
  <si>
    <t>Nebraska</t>
  </si>
  <si>
    <t>Kansas</t>
  </si>
  <si>
    <t>Oklahoma</t>
  </si>
  <si>
    <t>Texas</t>
  </si>
  <si>
    <t>Minnesota</t>
  </si>
  <si>
    <t>Iowa</t>
  </si>
  <si>
    <t>Missouri</t>
  </si>
  <si>
    <t>Arkansas</t>
  </si>
  <si>
    <t>Mississippi</t>
  </si>
  <si>
    <t>Louisiana</t>
  </si>
  <si>
    <t>Wisconsin</t>
  </si>
  <si>
    <t>Illinois</t>
  </si>
  <si>
    <t>Michigan</t>
  </si>
  <si>
    <t>Indiana</t>
  </si>
  <si>
    <t>Kentucky</t>
  </si>
  <si>
    <t>Tennessee</t>
  </si>
  <si>
    <t>Alabama</t>
  </si>
  <si>
    <t>Florida</t>
  </si>
  <si>
    <t>Ohio</t>
  </si>
  <si>
    <t>West Virginia</t>
  </si>
  <si>
    <t>Georgia</t>
  </si>
  <si>
    <t>South Carolina</t>
  </si>
  <si>
    <t>North Carolina</t>
  </si>
  <si>
    <t>Virginia</t>
  </si>
  <si>
    <t>Maryland</t>
  </si>
  <si>
    <t>Delaware</t>
  </si>
  <si>
    <t>New Jersey</t>
  </si>
  <si>
    <t>Connecticut</t>
  </si>
  <si>
    <t>Rhode Island</t>
  </si>
  <si>
    <t>Pennsylvania</t>
  </si>
  <si>
    <t>New York</t>
  </si>
  <si>
    <t>Massachusetts</t>
  </si>
  <si>
    <t>Vermont</t>
  </si>
  <si>
    <t>New Hampshire</t>
  </si>
  <si>
    <t>Maine</t>
  </si>
  <si>
    <t>Hawaii</t>
  </si>
  <si>
    <t>Alaska</t>
  </si>
  <si>
    <t>loan types</t>
  </si>
  <si>
    <t>yes/no</t>
  </si>
  <si>
    <t>no</t>
  </si>
  <si>
    <t>yes</t>
  </si>
  <si>
    <t>submit &gt;&gt;</t>
  </si>
  <si>
    <t>results</t>
  </si>
  <si>
    <t>Congratulations!  Your loan application has been accepted.  An e-mail has been sent to you detailing the fine points of the loan agreement.  Please print out, sign, and return the contract that you receive.</t>
  </si>
  <si>
    <t>loan calculations</t>
  </si>
  <si>
    <t>loan amounts</t>
  </si>
  <si>
    <t>loan term</t>
  </si>
  <si>
    <t>credit score (random)</t>
  </si>
  <si>
    <t>rating</t>
  </si>
  <si>
    <t>score</t>
  </si>
  <si>
    <t>excellent</t>
  </si>
  <si>
    <t>good</t>
  </si>
  <si>
    <t>average</t>
  </si>
  <si>
    <t>below average</t>
  </si>
  <si>
    <t>poor</t>
  </si>
  <si>
    <t>credit score</t>
  </si>
  <si>
    <t>personal income</t>
  </si>
  <si>
    <t>household income</t>
  </si>
  <si>
    <t>current owner</t>
  </si>
  <si>
    <t>outstanding debt</t>
  </si>
  <si>
    <t>length of time at job</t>
  </si>
  <si>
    <t>length of time as owner</t>
  </si>
  <si>
    <t>loan amount requested</t>
  </si>
  <si>
    <t>loan term requested</t>
  </si>
  <si>
    <t>time at job factor</t>
  </si>
  <si>
    <t>length of time</t>
  </si>
  <si>
    <t>factor</t>
  </si>
  <si>
    <t>personal income x length of time at job</t>
  </si>
  <si>
    <t>stability = household income percent per person</t>
  </si>
  <si>
    <t>wage earners</t>
  </si>
  <si>
    <t>personal + spouse income</t>
  </si>
  <si>
    <t>income x loan term</t>
  </si>
  <si>
    <t>disposable income %</t>
  </si>
  <si>
    <t>debt interest %</t>
  </si>
  <si>
    <t>above x disposable income % - outstanding debt x interest %</t>
  </si>
  <si>
    <t>above 1.5 times loan amount?</t>
  </si>
  <si>
    <t>Borrower Information</t>
  </si>
  <si>
    <t>*</t>
  </si>
  <si>
    <t>0-1</t>
  </si>
  <si>
    <t>5+</t>
  </si>
  <si>
    <t>1-2</t>
  </si>
  <si>
    <t>2-3</t>
  </si>
  <si>
    <t>3-4</t>
  </si>
  <si>
    <t>4-5</t>
  </si>
  <si>
    <t>* - indicates required field</t>
  </si>
  <si>
    <t>Social Security Number:</t>
  </si>
  <si>
    <t>Date of Birth:</t>
  </si>
  <si>
    <t>Home Phone Number:</t>
  </si>
  <si>
    <t>Work Phone Number:</t>
  </si>
  <si>
    <t>Marital Status:</t>
  </si>
  <si>
    <t>Email Address:</t>
  </si>
  <si>
    <t>Loan Type:</t>
  </si>
  <si>
    <t>Current Address</t>
  </si>
  <si>
    <t>Address:</t>
  </si>
  <si>
    <t>Address 2:</t>
  </si>
  <si>
    <t>City:</t>
  </si>
  <si>
    <t>State:</t>
  </si>
  <si>
    <t>Zip Code:</t>
  </si>
  <si>
    <t>Are you a current owner?</t>
  </si>
  <si>
    <t>How long?</t>
  </si>
  <si>
    <t>Property Information</t>
  </si>
  <si>
    <t>Same as above?</t>
  </si>
  <si>
    <t>Loan Amount:</t>
  </si>
  <si>
    <t>Loan Term:</t>
  </si>
  <si>
    <t>Occupation:</t>
  </si>
  <si>
    <t>Yearly Salary:</t>
  </si>
  <si>
    <t>Length of time at current job:</t>
  </si>
  <si>
    <t>Household Salary:</t>
  </si>
  <si>
    <t>Current Outstanding Debt:</t>
  </si>
  <si>
    <t>zKDGenKDC</t>
  </si>
  <si>
    <t>zKDGenDisp</t>
  </si>
  <si>
    <t>zKDCalcFileName</t>
  </si>
  <si>
    <t>Home_Loan_Application.kdc</t>
  </si>
  <si>
    <t>zKDCalcOutputDir</t>
  </si>
  <si>
    <t>zKDStyleNumFormat</t>
  </si>
  <si>
    <t>zKDStyleBackground</t>
  </si>
  <si>
    <t>zKDStyleFont</t>
  </si>
  <si>
    <t>zKDCalcSheetborrower_informationIncl</t>
  </si>
  <si>
    <t>Yes</t>
  </si>
  <si>
    <t>zKDCalcSheetborrower_informationTL</t>
  </si>
  <si>
    <t>A1</t>
  </si>
  <si>
    <t>zKDCalcSheetborrower_informationBR</t>
  </si>
  <si>
    <t>L28</t>
  </si>
  <si>
    <t>zKDCalcSheetborrower_informationSynch</t>
  </si>
  <si>
    <t>zKDCalcSheetproperty_informationIncl</t>
  </si>
  <si>
    <t>zKDCalcSheetproperty_informationTL</t>
  </si>
  <si>
    <t>zKDCalcSheetproperty_informationBR</t>
  </si>
  <si>
    <t>Q53</t>
  </si>
  <si>
    <t>zKDCalcSheetproperty_informationSynch</t>
  </si>
  <si>
    <t>zKDCalcSheetfinancial_informationIncl</t>
  </si>
  <si>
    <t>zKDCalcSheetfinancial_informationTL</t>
  </si>
  <si>
    <t>zKDCalcSheetfinancial_informationBR</t>
  </si>
  <si>
    <t>T29</t>
  </si>
  <si>
    <t>zKDCalcSheetfinancial_informationSynch</t>
  </si>
  <si>
    <t>zKDCalcSheetresultsIncl</t>
  </si>
  <si>
    <t>zKDCalcSheetresultsTL</t>
  </si>
  <si>
    <t>zKDCalcSheetresultsBR</t>
  </si>
  <si>
    <t>P43</t>
  </si>
  <si>
    <t>zKDCalcSheetresultsSynch</t>
  </si>
  <si>
    <t>zKDDispSheet</t>
  </si>
  <si>
    <t>zKDDispSynch</t>
  </si>
  <si>
    <t>zKDDispTL</t>
  </si>
  <si>
    <t>zKDDispBR</t>
  </si>
  <si>
    <t>zKDDispFileName</t>
  </si>
  <si>
    <t>zKDDispTemplateType</t>
  </si>
  <si>
    <t>zKDDispTemplate</t>
  </si>
  <si>
    <t>zKDDispCellDetect</t>
  </si>
  <si>
    <t>zKDDispInputColor</t>
  </si>
  <si>
    <t>zKDDispInputDisplayColor</t>
  </si>
  <si>
    <t>zKDDispGridlines</t>
  </si>
  <si>
    <t>zKDDispHeaders</t>
  </si>
  <si>
    <t>zKDDispGenType</t>
  </si>
  <si>
    <t>zKDDispInputCellBorder</t>
  </si>
  <si>
    <t>zKDDispWidthType</t>
  </si>
  <si>
    <t>zKDDispWidthPixel</t>
  </si>
  <si>
    <t>zKDDispWidthPct</t>
  </si>
  <si>
    <t>zKDCalcSheetBorrower InfoIncl</t>
  </si>
  <si>
    <t>zKDCalcSheetBorrower InfoTL</t>
  </si>
  <si>
    <t>zKDCalcSheetBorrower InfoBR</t>
  </si>
  <si>
    <t>M39</t>
  </si>
  <si>
    <t>zKDCalcSheetBorrower InfoSynch</t>
  </si>
  <si>
    <t>zKDCalcSheetProperty InfoIncl</t>
  </si>
  <si>
    <t>zKDCalcSheetProperty InfoTL</t>
  </si>
  <si>
    <t>zKDCalcSheetProperty InfoBR</t>
  </si>
  <si>
    <t>zKDCalcSheetProperty InfoSynch</t>
  </si>
  <si>
    <t>zKDCalcSheetFinancial InfoIncl</t>
  </si>
  <si>
    <t>zKDCalcSheetFinancial InfoTL</t>
  </si>
  <si>
    <t>zKDCalcSheetFinancial InfoBR</t>
  </si>
  <si>
    <t>R35</t>
  </si>
  <si>
    <t>zKDCalcSheetFinancial InfoSynch</t>
  </si>
  <si>
    <t>zKDDispSheetBorrower InfoIncl</t>
  </si>
  <si>
    <t>zKDDispSheetBorrower InfoTL</t>
  </si>
  <si>
    <t>zKDDispSheetBorrower InfoBR</t>
  </si>
  <si>
    <t>J28</t>
  </si>
  <si>
    <t>zKDDispSheetBorrower InfoSynch</t>
  </si>
  <si>
    <t>No</t>
  </si>
  <si>
    <t>zKDDispSheetProperty InfoIncl</t>
  </si>
  <si>
    <t>zKDDispSheetProperty InfoTL</t>
  </si>
  <si>
    <t>zKDDispSheetProperty InfoBR</t>
  </si>
  <si>
    <t>J33</t>
  </si>
  <si>
    <t>zKDDispSheetProperty InfoSynch</t>
  </si>
  <si>
    <t>zKDDispSheetFinancial InfoIncl</t>
  </si>
  <si>
    <t>zKDDispSheetFinancial InfoTL</t>
  </si>
  <si>
    <t>zKDDispSheetFinancial InfoBR</t>
  </si>
  <si>
    <t>J24</t>
  </si>
  <si>
    <t>zKDDispSheetFinancial InfoSynch</t>
  </si>
  <si>
    <t>zKDDispSheetResultsIncl</t>
  </si>
  <si>
    <t>zKDDispSheetResultsTL</t>
  </si>
  <si>
    <t>zKDDispSheetResultsBR</t>
  </si>
  <si>
    <t>zKDDispSheetResultsSynch</t>
  </si>
  <si>
    <t>zKDCalcSheetBorrowerInfoIncl</t>
  </si>
  <si>
    <t>zKDCalcSheetBorrowerInfoTL</t>
  </si>
  <si>
    <t>zKDCalcSheetBorrowerInfoBR</t>
  </si>
  <si>
    <t>zKDCalcSheetBorrowerInfoSynch</t>
  </si>
  <si>
    <t>zKDCalcSheetPropertyInfoIncl</t>
  </si>
  <si>
    <t>zKDCalcSheetPropertyInfoTL</t>
  </si>
  <si>
    <t>zKDCalcSheetPropertyInfoBR</t>
  </si>
  <si>
    <t>zKDCalcSheetPropertyInfoSynch</t>
  </si>
  <si>
    <t>zKDCalcSheetFinancialInfoIncl</t>
  </si>
  <si>
    <t>zKDCalcSheetFinancialInfoTL</t>
  </si>
  <si>
    <t>zKDCalcSheetFinancialInfoBR</t>
  </si>
  <si>
    <t>zKDCalcSheetFinancialInfoSynch</t>
  </si>
  <si>
    <t>zKDCalcSheetResultsIncl</t>
  </si>
  <si>
    <t>zKDCalcSheetResultsTL</t>
  </si>
  <si>
    <t>zKDCalcSheetResultsBR</t>
  </si>
  <si>
    <t>zKDCalcSheetResultsSynch</t>
  </si>
  <si>
    <t>zKDDispInStartText</t>
  </si>
  <si>
    <t>IN_</t>
  </si>
  <si>
    <t>zKDDispRecalc</t>
  </si>
  <si>
    <t>zKDDispSheetBorrowerInfoIncl</t>
  </si>
  <si>
    <t>zKDDispSheetBorrowerInfoTL</t>
  </si>
  <si>
    <t>zKDDispSheetBorrowerInfoBR</t>
  </si>
  <si>
    <t>zKDDispSheetBorrowerInfoSynch</t>
  </si>
  <si>
    <t>zKDDispSheetPropertyInfoIncl</t>
  </si>
  <si>
    <t>zKDDispSheetPropertyInfoTL</t>
  </si>
  <si>
    <t>zKDDispSheetPropertyInfoBR</t>
  </si>
  <si>
    <t>zKDDispSheetPropertyInfoSynch</t>
  </si>
  <si>
    <t>zKDDispSheetFinancialInfoIncl</t>
  </si>
  <si>
    <t>zKDDispSheetFinancialInfoTL</t>
  </si>
  <si>
    <t>zKDDispSheetFinancialInfoBR</t>
  </si>
  <si>
    <t>zKDDispSheetFinancialInfoSynch</t>
  </si>
  <si>
    <t xml:space="preserve">required field: </t>
  </si>
  <si>
    <t>member FDIC</t>
  </si>
  <si>
    <t xml:space="preserve">page 1 of 3 </t>
  </si>
  <si>
    <t xml:space="preserve">page 2 of 3 </t>
  </si>
  <si>
    <t xml:space="preserve">page 3 of 3 </t>
  </si>
  <si>
    <t xml:space="preserve">results </t>
  </si>
  <si>
    <t>C:\Inetpub\wwwroot\KDCalc\demos\Home_Loan_Application\html\</t>
  </si>
  <si>
    <t>Home_Loan_Application.html</t>
  </si>
  <si>
    <t>We are sorry, we cannot approve your loan.  If you would like to learn if you have any other loan options with us, please contact a customer service representative directly.</t>
  </si>
  <si>
    <t>Display</t>
  </si>
  <si>
    <t>J17</t>
  </si>
  <si>
    <t>validation:</t>
  </si>
  <si>
    <t>item:</t>
  </si>
  <si>
    <t>boolean:</t>
  </si>
  <si>
    <t>First Name</t>
  </si>
  <si>
    <t>Last Name</t>
  </si>
  <si>
    <t>Email Address</t>
  </si>
  <si>
    <t>Social Security Number</t>
  </si>
  <si>
    <t>Date of Birth</t>
  </si>
  <si>
    <t>Home Phone Number</t>
  </si>
  <si>
    <t>Marital Status</t>
  </si>
  <si>
    <t>marital status:</t>
  </si>
  <si>
    <t>selection value</t>
  </si>
  <si>
    <t>Page Complete</t>
  </si>
  <si>
    <t>Lookups</t>
  </si>
  <si>
    <t>Loan Type</t>
  </si>
  <si>
    <t>Address</t>
  </si>
  <si>
    <t>City</t>
  </si>
  <si>
    <t>State</t>
  </si>
  <si>
    <t>Zip Code</t>
  </si>
  <si>
    <t>Current Owner Status</t>
  </si>
  <si>
    <t>How Long</t>
  </si>
  <si>
    <t>Property Information Used?</t>
  </si>
  <si>
    <t>loan type:</t>
  </si>
  <si>
    <t>property information:</t>
  </si>
  <si>
    <t>zKDCalcSheetCalculationsIncl</t>
  </si>
  <si>
    <t>zKDCalcSheetCalculationsTL</t>
  </si>
  <si>
    <t>zKDCalcSheetCalculationsBR</t>
  </si>
  <si>
    <t>zKDCalcSheetCalculationsSynch</t>
  </si>
  <si>
    <t>zKDDispSheetCalculationsIncl</t>
  </si>
  <si>
    <t>zKDDispSheetCalculationsTL</t>
  </si>
  <si>
    <t>zKDDispSheetCalculationsBR</t>
  </si>
  <si>
    <t>zKDDispSheetCalculationsSynch</t>
  </si>
  <si>
    <t>Loan Amount</t>
  </si>
  <si>
    <t>Loan Term</t>
  </si>
  <si>
    <t>Yearly Salary</t>
  </si>
  <si>
    <t>Length of time at Current Job</t>
  </si>
  <si>
    <t>Household Salary</t>
  </si>
  <si>
    <t>Current Outstanding Debt</t>
  </si>
  <si>
    <t>"Borrower Info" 1 Logic</t>
  </si>
  <si>
    <t>"Property Info" Logic</t>
  </si>
  <si>
    <t>"Financial Info" Logic</t>
  </si>
  <si>
    <t>"Resuts" Logic</t>
  </si>
  <si>
    <t>J25</t>
  </si>
  <si>
    <t>V54</t>
  </si>
  <si>
    <t>C:\kd\Dev\KDCalc\3_Src\KDCalcDesigner\KDCalcAddIn\templates\HTML\</t>
  </si>
  <si>
    <t>J35</t>
  </si>
  <si>
    <t>J29</t>
  </si>
  <si>
    <t>j25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</si>
</sst>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2">
    <font>
      <sz val="10"/>
      <name val="Arial"/>
      <family val="0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9"/>
      <name val="Arial"/>
      <family val="2"/>
    </font>
    <font>
      <sz val="8"/>
      <name val="Tahoma"/>
      <family val="2"/>
    </font>
    <font>
      <b/>
      <sz val="10"/>
      <color indexed="10"/>
      <name val="Arial"/>
      <family val="2"/>
    </font>
    <font>
      <sz val="10"/>
      <color indexed="18"/>
      <name val="Arial"/>
      <family val="2"/>
    </font>
    <font>
      <sz val="8"/>
      <color indexed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4" fillId="2" borderId="0" xfId="0" applyFont="1" applyFill="1" applyAlignment="1">
      <alignment/>
    </xf>
    <xf numFmtId="0" fontId="0" fillId="3" borderId="1" xfId="0" applyFill="1" applyBorder="1" applyAlignment="1">
      <alignment/>
    </xf>
    <xf numFmtId="0" fontId="0" fillId="4" borderId="0" xfId="0" applyFill="1" applyAlignment="1">
      <alignment/>
    </xf>
    <xf numFmtId="0" fontId="4" fillId="2" borderId="1" xfId="0" applyFont="1" applyFill="1" applyBorder="1" applyAlignment="1">
      <alignment/>
    </xf>
    <xf numFmtId="0" fontId="0" fillId="5" borderId="0" xfId="0" applyFill="1" applyAlignment="1">
      <alignment/>
    </xf>
    <xf numFmtId="0" fontId="2" fillId="5" borderId="2" xfId="0" applyFont="1" applyFill="1" applyBorder="1" applyAlignment="1">
      <alignment/>
    </xf>
    <xf numFmtId="0" fontId="0" fillId="5" borderId="2" xfId="0" applyFill="1" applyBorder="1" applyAlignment="1">
      <alignment/>
    </xf>
    <xf numFmtId="0" fontId="0" fillId="5" borderId="0" xfId="0" applyFill="1" applyBorder="1" applyAlignment="1">
      <alignment/>
    </xf>
    <xf numFmtId="0" fontId="1" fillId="5" borderId="0" xfId="0" applyFont="1" applyFill="1" applyAlignment="1">
      <alignment/>
    </xf>
    <xf numFmtId="0" fontId="5" fillId="5" borderId="0" xfId="20" applyFont="1" applyFill="1" applyAlignment="1">
      <alignment/>
    </xf>
    <xf numFmtId="0" fontId="0" fillId="6" borderId="0" xfId="0" applyFill="1" applyAlignment="1">
      <alignment/>
    </xf>
    <xf numFmtId="0" fontId="7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5" fillId="5" borderId="0" xfId="20" applyFill="1" applyAlignment="1">
      <alignment/>
    </xf>
    <xf numFmtId="0" fontId="3" fillId="6" borderId="0" xfId="0" applyFont="1" applyFill="1" applyAlignment="1">
      <alignment horizontal="right"/>
    </xf>
    <xf numFmtId="0" fontId="2" fillId="5" borderId="0" xfId="0" applyFont="1" applyFill="1" applyAlignment="1">
      <alignment/>
    </xf>
    <xf numFmtId="6" fontId="0" fillId="3" borderId="1" xfId="0" applyNumberFormat="1" applyFill="1" applyBorder="1" applyAlignment="1">
      <alignment/>
    </xf>
    <xf numFmtId="0" fontId="0" fillId="7" borderId="1" xfId="0" applyFill="1" applyBorder="1" applyAlignment="1">
      <alignment/>
    </xf>
    <xf numFmtId="0" fontId="0" fillId="3" borderId="3" xfId="0" applyFill="1" applyBorder="1" applyAlignment="1">
      <alignment/>
    </xf>
    <xf numFmtId="0" fontId="0" fillId="7" borderId="3" xfId="0" applyFill="1" applyBorder="1" applyAlignment="1">
      <alignment/>
    </xf>
    <xf numFmtId="0" fontId="4" fillId="2" borderId="4" xfId="0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4" fillId="2" borderId="0" xfId="0" applyFont="1" applyFill="1" applyBorder="1" applyAlignment="1">
      <alignment/>
    </xf>
    <xf numFmtId="2" fontId="0" fillId="3" borderId="1" xfId="0" applyNumberFormat="1" applyFill="1" applyBorder="1" applyAlignment="1">
      <alignment/>
    </xf>
    <xf numFmtId="0" fontId="0" fillId="8" borderId="1" xfId="0" applyFill="1" applyBorder="1" applyAlignment="1">
      <alignment/>
    </xf>
    <xf numFmtId="44" fontId="0" fillId="4" borderId="0" xfId="17" applyFill="1" applyAlignment="1">
      <alignment/>
    </xf>
    <xf numFmtId="44" fontId="0" fillId="3" borderId="1" xfId="17" applyFill="1" applyBorder="1" applyAlignment="1">
      <alignment/>
    </xf>
    <xf numFmtId="44" fontId="0" fillId="7" borderId="1" xfId="17" applyFill="1" applyBorder="1" applyAlignment="1">
      <alignment/>
    </xf>
    <xf numFmtId="44" fontId="0" fillId="7" borderId="1" xfId="0" applyNumberFormat="1" applyFill="1" applyBorder="1" applyAlignment="1">
      <alignment/>
    </xf>
    <xf numFmtId="9" fontId="0" fillId="7" borderId="1" xfId="21" applyFill="1" applyBorder="1" applyAlignment="1">
      <alignment/>
    </xf>
    <xf numFmtId="44" fontId="0" fillId="7" borderId="1" xfId="0" applyNumberFormat="1" applyFont="1" applyFill="1" applyBorder="1" applyAlignment="1">
      <alignment/>
    </xf>
    <xf numFmtId="14" fontId="0" fillId="5" borderId="0" xfId="0" applyNumberFormat="1" applyFill="1" applyAlignment="1">
      <alignment/>
    </xf>
    <xf numFmtId="49" fontId="0" fillId="3" borderId="1" xfId="0" applyNumberFormat="1" applyFill="1" applyBorder="1" applyAlignment="1">
      <alignment/>
    </xf>
    <xf numFmtId="14" fontId="0" fillId="4" borderId="0" xfId="0" applyNumberFormat="1" applyFill="1" applyAlignment="1">
      <alignment/>
    </xf>
    <xf numFmtId="0" fontId="5" fillId="4" borderId="0" xfId="20" applyFont="1" applyFill="1" applyAlignment="1">
      <alignment/>
    </xf>
    <xf numFmtId="0" fontId="3" fillId="5" borderId="0" xfId="0" applyFont="1" applyFill="1" applyAlignment="1">
      <alignment/>
    </xf>
    <xf numFmtId="0" fontId="9" fillId="5" borderId="0" xfId="0" applyFont="1" applyFill="1" applyAlignment="1">
      <alignment horizontal="right"/>
    </xf>
    <xf numFmtId="0" fontId="9" fillId="5" borderId="0" xfId="0" applyFont="1" applyFill="1" applyAlignment="1">
      <alignment/>
    </xf>
    <xf numFmtId="0" fontId="10" fillId="5" borderId="0" xfId="0" applyFont="1" applyFill="1" applyAlignment="1">
      <alignment horizontal="right"/>
    </xf>
    <xf numFmtId="0" fontId="2" fillId="0" borderId="0" xfId="0" applyFont="1" applyAlignment="1">
      <alignment/>
    </xf>
    <xf numFmtId="0" fontId="0" fillId="7" borderId="1" xfId="0" applyFont="1" applyFill="1" applyBorder="1" applyAlignment="1">
      <alignment/>
    </xf>
    <xf numFmtId="0" fontId="0" fillId="3" borderId="1" xfId="0" applyFont="1" applyFill="1" applyBorder="1" applyAlignment="1">
      <alignment/>
    </xf>
    <xf numFmtId="0" fontId="2" fillId="0" borderId="9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3" borderId="1" xfId="0" applyFont="1" applyFill="1" applyBorder="1" applyAlignment="1">
      <alignment horizontal="center"/>
    </xf>
    <xf numFmtId="44" fontId="2" fillId="5" borderId="0" xfId="17" applyFont="1" applyFill="1" applyAlignment="1">
      <alignment/>
    </xf>
    <xf numFmtId="0" fontId="10" fillId="5" borderId="0" xfId="0" applyFont="1" applyFill="1" applyAlignment="1">
      <alignment horizontal="left"/>
    </xf>
    <xf numFmtId="0" fontId="1" fillId="5" borderId="0" xfId="0" applyFont="1" applyFill="1" applyAlignment="1">
      <alignment horizontal="left"/>
    </xf>
    <xf numFmtId="0" fontId="7" fillId="6" borderId="0" xfId="0" applyFont="1" applyFill="1" applyAlignment="1">
      <alignment horizontal="left"/>
    </xf>
    <xf numFmtId="0" fontId="11" fillId="5" borderId="0" xfId="0" applyFont="1" applyFill="1" applyAlignment="1">
      <alignment horizontal="left" vertical="top" wrapText="1"/>
    </xf>
    <xf numFmtId="0" fontId="2" fillId="5" borderId="0" xfId="0" applyFont="1" applyFill="1" applyAlignment="1">
      <alignment horizontal="left" vertical="top" wrapText="1"/>
    </xf>
    <xf numFmtId="0" fontId="0" fillId="5" borderId="0" xfId="0" applyFill="1" applyAlignment="1">
      <alignment horizontal="right"/>
    </xf>
    <xf numFmtId="0" fontId="0" fillId="3" borderId="4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4" xfId="0" applyFill="1" applyBorder="1" applyAlignment="1">
      <alignment horizontal="left"/>
    </xf>
    <xf numFmtId="0" fontId="0" fillId="3" borderId="6" xfId="0" applyFill="1" applyBorder="1" applyAlignment="1">
      <alignment horizontal="left"/>
    </xf>
    <xf numFmtId="0" fontId="0" fillId="3" borderId="7" xfId="0" applyFill="1" applyBorder="1" applyAlignment="1">
      <alignment horizontal="left"/>
    </xf>
    <xf numFmtId="44" fontId="0" fillId="7" borderId="4" xfId="17" applyFill="1" applyBorder="1" applyAlignment="1">
      <alignment horizontal="right"/>
    </xf>
    <xf numFmtId="44" fontId="0" fillId="7" borderId="7" xfId="17" applyFill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76200</xdr:rowOff>
    </xdr:from>
    <xdr:to>
      <xdr:col>2</xdr:col>
      <xdr:colOff>1047750</xdr:colOff>
      <xdr:row>0</xdr:row>
      <xdr:rowOff>323850</xdr:rowOff>
    </xdr:to>
    <xdr:grpSp>
      <xdr:nvGrpSpPr>
        <xdr:cNvPr id="1" name="Group 23"/>
        <xdr:cNvGrpSpPr>
          <a:grpSpLocks/>
        </xdr:cNvGrpSpPr>
      </xdr:nvGrpSpPr>
      <xdr:grpSpPr>
        <a:xfrm>
          <a:off x="228600" y="76200"/>
          <a:ext cx="2400300" cy="247650"/>
          <a:chOff x="179" y="516"/>
          <a:chExt cx="252" cy="26"/>
        </a:xfrm>
        <a:solidFill>
          <a:srgbClr val="FFFFFF"/>
        </a:solidFill>
      </xdr:grpSpPr>
      <xdr:sp>
        <xdr:nvSpPr>
          <xdr:cNvPr id="3" name="AutoShape 20"/>
          <xdr:cNvSpPr>
            <a:spLocks/>
          </xdr:cNvSpPr>
        </xdr:nvSpPr>
        <xdr:spPr>
          <a:xfrm>
            <a:off x="352" y="516"/>
            <a:ext cx="25" cy="24"/>
          </a:xfrm>
          <a:prstGeom prst="chevron">
            <a:avLst/>
          </a:prstGeom>
          <a:solidFill>
            <a:srgbClr val="0000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AutoShape 21"/>
          <xdr:cNvSpPr>
            <a:spLocks/>
          </xdr:cNvSpPr>
        </xdr:nvSpPr>
        <xdr:spPr>
          <a:xfrm>
            <a:off x="379" y="516"/>
            <a:ext cx="25" cy="24"/>
          </a:xfrm>
          <a:prstGeom prst="chevron">
            <a:avLst/>
          </a:prstGeom>
          <a:solidFill>
            <a:srgbClr val="3366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AutoShape 22"/>
          <xdr:cNvSpPr>
            <a:spLocks/>
          </xdr:cNvSpPr>
        </xdr:nvSpPr>
        <xdr:spPr>
          <a:xfrm>
            <a:off x="406" y="516"/>
            <a:ext cx="25" cy="24"/>
          </a:xfrm>
          <a:prstGeom prst="chevron">
            <a:avLst/>
          </a:prstGeom>
          <a:solidFill>
            <a:srgbClr val="99CC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0</xdr:row>
      <xdr:rowOff>0</xdr:rowOff>
    </xdr:from>
    <xdr:to>
      <xdr:col>2</xdr:col>
      <xdr:colOff>428625</xdr:colOff>
      <xdr:row>0</xdr:row>
      <xdr:rowOff>0</xdr:rowOff>
    </xdr:to>
    <xdr:sp>
      <xdr:nvSpPr>
        <xdr:cNvPr id="1" name="AutoShape 20"/>
        <xdr:cNvSpPr>
          <a:spLocks/>
        </xdr:cNvSpPr>
      </xdr:nvSpPr>
      <xdr:spPr>
        <a:xfrm>
          <a:off x="447675" y="0"/>
          <a:ext cx="160020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800" kern="10" spc="0">
              <a:ln w="0" cmpd="sng">
                <a:noFill/>
              </a:ln>
              <a:solidFill>
                <a:srgbClr val="6699FF"/>
              </a:solidFill>
              <a:latin typeface="Impact"/>
              <a:cs typeface="Impact"/>
            </a:rPr>
            <a:t>Link Bank</a:t>
          </a:r>
        </a:p>
      </xdr:txBody>
    </xdr:sp>
    <xdr:clientData/>
  </xdr:twoCellAnchor>
  <xdr:twoCellAnchor>
    <xdr:from>
      <xdr:col>1</xdr:col>
      <xdr:colOff>38100</xdr:colOff>
      <xdr:row>0</xdr:row>
      <xdr:rowOff>76200</xdr:rowOff>
    </xdr:from>
    <xdr:to>
      <xdr:col>2</xdr:col>
      <xdr:colOff>1009650</xdr:colOff>
      <xdr:row>0</xdr:row>
      <xdr:rowOff>323850</xdr:rowOff>
    </xdr:to>
    <xdr:grpSp>
      <xdr:nvGrpSpPr>
        <xdr:cNvPr id="2" name="Group 45"/>
        <xdr:cNvGrpSpPr>
          <a:grpSpLocks/>
        </xdr:cNvGrpSpPr>
      </xdr:nvGrpSpPr>
      <xdr:grpSpPr>
        <a:xfrm>
          <a:off x="228600" y="76200"/>
          <a:ext cx="2400300" cy="247650"/>
          <a:chOff x="179" y="516"/>
          <a:chExt cx="252" cy="26"/>
        </a:xfrm>
        <a:solidFill>
          <a:srgbClr val="FFFFFF"/>
        </a:solidFill>
      </xdr:grpSpPr>
      <xdr:sp>
        <xdr:nvSpPr>
          <xdr:cNvPr id="4" name="AutoShape 47"/>
          <xdr:cNvSpPr>
            <a:spLocks/>
          </xdr:cNvSpPr>
        </xdr:nvSpPr>
        <xdr:spPr>
          <a:xfrm>
            <a:off x="352" y="516"/>
            <a:ext cx="25" cy="24"/>
          </a:xfrm>
          <a:prstGeom prst="chevron">
            <a:avLst/>
          </a:prstGeom>
          <a:solidFill>
            <a:srgbClr val="0000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AutoShape 48"/>
          <xdr:cNvSpPr>
            <a:spLocks/>
          </xdr:cNvSpPr>
        </xdr:nvSpPr>
        <xdr:spPr>
          <a:xfrm>
            <a:off x="379" y="516"/>
            <a:ext cx="25" cy="24"/>
          </a:xfrm>
          <a:prstGeom prst="chevron">
            <a:avLst/>
          </a:prstGeom>
          <a:solidFill>
            <a:srgbClr val="3366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AutoShape 49"/>
          <xdr:cNvSpPr>
            <a:spLocks/>
          </xdr:cNvSpPr>
        </xdr:nvSpPr>
        <xdr:spPr>
          <a:xfrm>
            <a:off x="406" y="516"/>
            <a:ext cx="25" cy="24"/>
          </a:xfrm>
          <a:prstGeom prst="chevron">
            <a:avLst/>
          </a:prstGeom>
          <a:solidFill>
            <a:srgbClr val="99CC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76200</xdr:rowOff>
    </xdr:from>
    <xdr:to>
      <xdr:col>2</xdr:col>
      <xdr:colOff>819150</xdr:colOff>
      <xdr:row>0</xdr:row>
      <xdr:rowOff>323850</xdr:rowOff>
    </xdr:to>
    <xdr:grpSp>
      <xdr:nvGrpSpPr>
        <xdr:cNvPr id="1" name="Group 30"/>
        <xdr:cNvGrpSpPr>
          <a:grpSpLocks/>
        </xdr:cNvGrpSpPr>
      </xdr:nvGrpSpPr>
      <xdr:grpSpPr>
        <a:xfrm>
          <a:off x="228600" y="76200"/>
          <a:ext cx="2400300" cy="247650"/>
          <a:chOff x="179" y="516"/>
          <a:chExt cx="252" cy="26"/>
        </a:xfrm>
        <a:solidFill>
          <a:srgbClr val="FFFFFF"/>
        </a:solidFill>
      </xdr:grpSpPr>
      <xdr:sp>
        <xdr:nvSpPr>
          <xdr:cNvPr id="3" name="AutoShape 32"/>
          <xdr:cNvSpPr>
            <a:spLocks/>
          </xdr:cNvSpPr>
        </xdr:nvSpPr>
        <xdr:spPr>
          <a:xfrm>
            <a:off x="352" y="516"/>
            <a:ext cx="25" cy="24"/>
          </a:xfrm>
          <a:prstGeom prst="chevron">
            <a:avLst/>
          </a:prstGeom>
          <a:solidFill>
            <a:srgbClr val="0000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AutoShape 33"/>
          <xdr:cNvSpPr>
            <a:spLocks/>
          </xdr:cNvSpPr>
        </xdr:nvSpPr>
        <xdr:spPr>
          <a:xfrm>
            <a:off x="379" y="516"/>
            <a:ext cx="25" cy="24"/>
          </a:xfrm>
          <a:prstGeom prst="chevron">
            <a:avLst/>
          </a:prstGeom>
          <a:solidFill>
            <a:srgbClr val="3366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AutoShape 34"/>
          <xdr:cNvSpPr>
            <a:spLocks/>
          </xdr:cNvSpPr>
        </xdr:nvSpPr>
        <xdr:spPr>
          <a:xfrm>
            <a:off x="406" y="516"/>
            <a:ext cx="25" cy="24"/>
          </a:xfrm>
          <a:prstGeom prst="chevron">
            <a:avLst/>
          </a:prstGeom>
          <a:solidFill>
            <a:srgbClr val="99CC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76200</xdr:rowOff>
    </xdr:from>
    <xdr:to>
      <xdr:col>4</xdr:col>
      <xdr:colOff>1009650</xdr:colOff>
      <xdr:row>0</xdr:row>
      <xdr:rowOff>323850</xdr:rowOff>
    </xdr:to>
    <xdr:grpSp>
      <xdr:nvGrpSpPr>
        <xdr:cNvPr id="1" name="Group 45"/>
        <xdr:cNvGrpSpPr>
          <a:grpSpLocks/>
        </xdr:cNvGrpSpPr>
      </xdr:nvGrpSpPr>
      <xdr:grpSpPr>
        <a:xfrm>
          <a:off x="228600" y="76200"/>
          <a:ext cx="2400300" cy="247650"/>
          <a:chOff x="179" y="516"/>
          <a:chExt cx="252" cy="26"/>
        </a:xfrm>
        <a:solidFill>
          <a:srgbClr val="FFFFFF"/>
        </a:solidFill>
      </xdr:grpSpPr>
      <xdr:sp>
        <xdr:nvSpPr>
          <xdr:cNvPr id="3" name="AutoShape 47"/>
          <xdr:cNvSpPr>
            <a:spLocks/>
          </xdr:cNvSpPr>
        </xdr:nvSpPr>
        <xdr:spPr>
          <a:xfrm>
            <a:off x="352" y="516"/>
            <a:ext cx="25" cy="24"/>
          </a:xfrm>
          <a:prstGeom prst="chevron">
            <a:avLst/>
          </a:prstGeom>
          <a:solidFill>
            <a:srgbClr val="0000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AutoShape 48"/>
          <xdr:cNvSpPr>
            <a:spLocks/>
          </xdr:cNvSpPr>
        </xdr:nvSpPr>
        <xdr:spPr>
          <a:xfrm>
            <a:off x="379" y="516"/>
            <a:ext cx="25" cy="24"/>
          </a:xfrm>
          <a:prstGeom prst="chevron">
            <a:avLst/>
          </a:prstGeom>
          <a:solidFill>
            <a:srgbClr val="3366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AutoShape 49"/>
          <xdr:cNvSpPr>
            <a:spLocks/>
          </xdr:cNvSpPr>
        </xdr:nvSpPr>
        <xdr:spPr>
          <a:xfrm>
            <a:off x="406" y="516"/>
            <a:ext cx="25" cy="24"/>
          </a:xfrm>
          <a:prstGeom prst="chevron">
            <a:avLst/>
          </a:prstGeom>
          <a:solidFill>
            <a:srgbClr val="99CC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9"/>
  <sheetViews>
    <sheetView workbookViewId="0" topLeftCell="A1">
      <selection activeCell="B31" sqref="B31"/>
    </sheetView>
  </sheetViews>
  <sheetFormatPr defaultColWidth="9.140625" defaultRowHeight="12.75"/>
  <cols>
    <col min="1" max="1" width="2.8515625" style="0" customWidth="1"/>
    <col min="2" max="2" width="20.8515625" style="0" customWidth="1"/>
    <col min="3" max="3" width="26.8515625" style="0" customWidth="1"/>
    <col min="4" max="4" width="1.7109375" style="0" bestFit="1" customWidth="1"/>
    <col min="10" max="10" width="2.8515625" style="0" customWidth="1"/>
  </cols>
  <sheetData>
    <row r="1" spans="1:10" ht="27.75" customHeight="1">
      <c r="A1" s="5"/>
      <c r="B1" s="5"/>
      <c r="C1" s="5"/>
      <c r="D1" s="5"/>
      <c r="E1" s="5"/>
      <c r="F1" s="5"/>
      <c r="G1" s="5"/>
      <c r="H1" s="52" t="s">
        <v>252</v>
      </c>
      <c r="I1" s="43"/>
      <c r="J1" s="5"/>
    </row>
    <row r="2" spans="1:10" ht="7.5" customHeight="1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ht="15" customHeight="1">
      <c r="A3" s="5"/>
      <c r="B3" s="12" t="s">
        <v>7</v>
      </c>
      <c r="C3" s="11"/>
      <c r="D3" s="11"/>
      <c r="E3" s="11"/>
      <c r="F3" s="11"/>
      <c r="G3" s="11"/>
      <c r="H3" s="11"/>
      <c r="I3" s="15" t="s">
        <v>253</v>
      </c>
      <c r="J3" s="5"/>
    </row>
    <row r="4" spans="1:10" ht="7.5" customHeight="1">
      <c r="A4" s="5"/>
      <c r="B4" s="5"/>
      <c r="C4" s="5"/>
      <c r="D4" s="5"/>
      <c r="E4" s="5"/>
      <c r="F4" s="5"/>
      <c r="G4" s="5"/>
      <c r="H4" s="5"/>
      <c r="I4" s="5"/>
      <c r="J4" s="5"/>
    </row>
    <row r="5" spans="1:10" ht="15" customHeight="1">
      <c r="A5" s="5"/>
      <c r="B5" s="5" t="s">
        <v>8</v>
      </c>
      <c r="C5" s="5"/>
      <c r="D5" s="5"/>
      <c r="E5" s="5"/>
      <c r="F5" s="5"/>
      <c r="G5" s="5"/>
      <c r="H5" s="5"/>
      <c r="I5" s="5"/>
      <c r="J5" s="5"/>
    </row>
    <row r="6" spans="1:10" ht="7.5" customHeight="1">
      <c r="A6" s="5"/>
      <c r="B6" s="5"/>
      <c r="C6" s="5"/>
      <c r="D6" s="5"/>
      <c r="E6" s="5"/>
      <c r="F6" s="5"/>
      <c r="G6" s="5"/>
      <c r="H6" s="5"/>
      <c r="I6" s="5"/>
      <c r="J6" s="5"/>
    </row>
    <row r="7" spans="1:10" ht="15" customHeight="1">
      <c r="A7" s="5"/>
      <c r="B7" s="6" t="s">
        <v>106</v>
      </c>
      <c r="C7" s="7"/>
      <c r="D7" s="7"/>
      <c r="E7" s="7"/>
      <c r="F7" s="7"/>
      <c r="G7" s="7"/>
      <c r="H7" s="7"/>
      <c r="I7" s="7"/>
      <c r="J7" s="8"/>
    </row>
    <row r="8" spans="1:10" ht="7.5" customHeight="1">
      <c r="A8" s="5"/>
      <c r="B8" s="5"/>
      <c r="C8" s="36"/>
      <c r="D8" s="5"/>
      <c r="E8" s="5"/>
      <c r="F8" s="5"/>
      <c r="G8" s="5"/>
      <c r="H8" s="5"/>
      <c r="I8" s="5"/>
      <c r="J8" s="5"/>
    </row>
    <row r="9" spans="1:10" ht="15" customHeight="1">
      <c r="A9" s="5"/>
      <c r="B9" s="5" t="s">
        <v>0</v>
      </c>
      <c r="C9" s="3"/>
      <c r="D9" s="9" t="str">
        <f>IF(Calculations!C6,"","*")</f>
        <v>*</v>
      </c>
      <c r="E9" s="5"/>
      <c r="F9" s="5"/>
      <c r="G9" s="5"/>
      <c r="H9" s="5"/>
      <c r="I9" s="5"/>
      <c r="J9" s="5"/>
    </row>
    <row r="10" spans="1:10" ht="15" customHeight="1">
      <c r="A10" s="5"/>
      <c r="B10" s="5" t="s">
        <v>11</v>
      </c>
      <c r="C10" s="3"/>
      <c r="D10" s="5"/>
      <c r="E10" s="5"/>
      <c r="F10" s="5"/>
      <c r="G10" s="36"/>
      <c r="H10" s="5"/>
      <c r="I10" s="5"/>
      <c r="J10" s="5"/>
    </row>
    <row r="11" spans="1:10" ht="15" customHeight="1">
      <c r="A11" s="5"/>
      <c r="B11" s="5" t="s">
        <v>1</v>
      </c>
      <c r="C11" s="3"/>
      <c r="D11" s="9" t="str">
        <f>IF(Calculations!C7,"","*")</f>
        <v>*</v>
      </c>
      <c r="E11" s="5"/>
      <c r="F11" s="5"/>
      <c r="G11" s="5"/>
      <c r="H11" s="5"/>
      <c r="I11" s="5"/>
      <c r="J11" s="5"/>
    </row>
    <row r="12" spans="1:10" ht="7.5" customHeight="1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ht="15" customHeight="1">
      <c r="A13" s="5"/>
      <c r="B13" s="5" t="s">
        <v>120</v>
      </c>
      <c r="C13" s="39"/>
      <c r="D13" s="9" t="str">
        <f>IF(Calculations!C8,"","*")</f>
        <v>*</v>
      </c>
      <c r="E13" s="53">
        <f>IF(C13="","",IF(NOT(Calculations!C8),"Incorrect Format",""))</f>
      </c>
      <c r="F13" s="53"/>
      <c r="G13" s="5"/>
      <c r="H13" s="5"/>
      <c r="I13" s="5"/>
      <c r="J13" s="5"/>
    </row>
    <row r="14" spans="1:10" ht="7.5" customHeight="1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ht="15" customHeight="1">
      <c r="A15" s="5"/>
      <c r="B15" s="5" t="s">
        <v>115</v>
      </c>
      <c r="C15" s="3"/>
      <c r="D15" s="9" t="str">
        <f>IF(Calculations!C9,"","*")</f>
        <v>*</v>
      </c>
      <c r="E15" s="5" t="s">
        <v>10</v>
      </c>
      <c r="F15" s="5"/>
      <c r="G15" s="5"/>
      <c r="H15" s="5"/>
      <c r="I15" s="5"/>
      <c r="J15" s="5"/>
    </row>
    <row r="16" spans="1:10" ht="7.5" customHeight="1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ht="15.75" customHeight="1">
      <c r="A17" s="5"/>
      <c r="B17" s="5" t="s">
        <v>116</v>
      </c>
      <c r="C17" s="38"/>
      <c r="D17" s="9" t="str">
        <f>IF(Calculations!C10,"","*")</f>
        <v>*</v>
      </c>
      <c r="E17" s="5" t="s">
        <v>9</v>
      </c>
      <c r="F17" s="5"/>
      <c r="G17" s="5"/>
      <c r="H17" s="5"/>
      <c r="I17" s="5"/>
      <c r="J17" s="5"/>
    </row>
    <row r="18" spans="1:10" ht="7.5" customHeight="1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ht="15" customHeight="1">
      <c r="A19" s="5"/>
      <c r="B19" s="5" t="s">
        <v>117</v>
      </c>
      <c r="C19" s="3"/>
      <c r="D19" s="9" t="str">
        <f>IF(Calculations!C11,"","*")</f>
        <v>*</v>
      </c>
      <c r="E19" s="5"/>
      <c r="F19" s="5"/>
      <c r="G19" s="5"/>
      <c r="H19" s="5"/>
      <c r="I19" s="5"/>
      <c r="J19" s="5"/>
    </row>
    <row r="20" spans="1:10" ht="15" customHeight="1">
      <c r="A20" s="5"/>
      <c r="B20" s="5" t="s">
        <v>118</v>
      </c>
      <c r="C20" s="3"/>
      <c r="D20" s="5"/>
      <c r="E20" s="5"/>
      <c r="F20" s="5"/>
      <c r="G20" s="5"/>
      <c r="H20" s="5"/>
      <c r="I20" s="5"/>
      <c r="J20" s="5"/>
    </row>
    <row r="21" spans="1:10" ht="7.5" customHeight="1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ht="15" customHeight="1">
      <c r="A22" s="5"/>
      <c r="B22" s="5" t="s">
        <v>119</v>
      </c>
      <c r="C22" s="5"/>
      <c r="D22" s="9" t="str">
        <f>IF(Calculations!C11,"","*")</f>
        <v>*</v>
      </c>
      <c r="E22" s="5"/>
      <c r="F22" s="5"/>
      <c r="G22" s="5"/>
      <c r="H22" s="5"/>
      <c r="I22" s="5"/>
      <c r="J22" s="5"/>
    </row>
    <row r="23" spans="1:10" ht="15" customHeight="1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ht="15" customHeight="1">
      <c r="A24" s="5"/>
      <c r="B24" s="5"/>
      <c r="C24" s="41" t="s">
        <v>251</v>
      </c>
      <c r="D24" s="42" t="s">
        <v>107</v>
      </c>
      <c r="E24" s="5"/>
      <c r="F24" s="5"/>
      <c r="G24" s="5"/>
      <c r="H24" s="5"/>
      <c r="I24" s="5"/>
      <c r="J24" s="5"/>
    </row>
    <row r="25" spans="1:10" ht="7.5" customHeight="1">
      <c r="A25" s="5"/>
      <c r="B25" s="5"/>
      <c r="C25" s="9"/>
      <c r="D25" s="5"/>
      <c r="E25" s="5"/>
      <c r="F25" s="5"/>
      <c r="G25" s="5"/>
      <c r="H25" s="5"/>
      <c r="I25" s="5"/>
      <c r="J25" s="5"/>
    </row>
    <row r="26" spans="1:10" ht="15" customHeight="1">
      <c r="A26" s="5"/>
      <c r="B26" s="11"/>
      <c r="C26" s="11"/>
      <c r="D26" s="11"/>
      <c r="E26" s="11"/>
      <c r="F26" s="11"/>
      <c r="G26" s="11"/>
      <c r="H26" s="11"/>
      <c r="I26" s="15" t="s">
        <v>253</v>
      </c>
      <c r="J26" s="5"/>
    </row>
    <row r="27" spans="1:10" ht="7.5" customHeight="1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ht="15" customHeight="1">
      <c r="A28" s="5"/>
      <c r="B28" s="5"/>
      <c r="C28" s="9"/>
      <c r="D28" s="5"/>
      <c r="E28" s="5"/>
      <c r="F28" s="5"/>
      <c r="G28" s="5"/>
      <c r="H28" s="5"/>
      <c r="I28" s="10" t="s">
        <v>12</v>
      </c>
      <c r="J28" s="10"/>
    </row>
    <row r="29" spans="1:10" ht="7.5" customHeight="1">
      <c r="A29" s="5"/>
      <c r="B29" s="5"/>
      <c r="C29" s="5"/>
      <c r="D29" s="5"/>
      <c r="E29" s="5"/>
      <c r="F29" s="5"/>
      <c r="G29" s="5"/>
      <c r="H29" s="5"/>
      <c r="I29" s="5"/>
      <c r="J29" s="5"/>
    </row>
  </sheetData>
  <mergeCells count="1">
    <mergeCell ref="E13:F13"/>
  </mergeCells>
  <dataValidations count="1">
    <dataValidation allowBlank="1" showInputMessage="1" showErrorMessage="1" errorTitle="Incorrect Email Address" error="Must be of form name@url.ext." sqref="C13"/>
  </dataValidations>
  <hyperlinks>
    <hyperlink ref="I28" location="'Property Info'!A1" display="next &gt;&gt;"/>
  </hyperlinks>
  <printOptions/>
  <pageMargins left="0.75" right="0.75" top="1" bottom="1" header="0.5" footer="0.5"/>
  <pageSetup horizontalDpi="600" verticalDpi="600" orientation="portrait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J35"/>
  <sheetViews>
    <sheetView tabSelected="1" workbookViewId="0" topLeftCell="A1">
      <selection activeCell="L29" sqref="L29"/>
    </sheetView>
  </sheetViews>
  <sheetFormatPr defaultColWidth="9.140625" defaultRowHeight="12.75"/>
  <cols>
    <col min="1" max="1" width="2.8515625" style="0" customWidth="1"/>
    <col min="2" max="2" width="21.421875" style="0" customWidth="1"/>
    <col min="3" max="3" width="26.8515625" style="0" customWidth="1"/>
    <col min="4" max="4" width="1.7109375" style="0" customWidth="1"/>
    <col min="7" max="7" width="8.140625" style="0" customWidth="1"/>
    <col min="10" max="10" width="2.8515625" style="0" customWidth="1"/>
  </cols>
  <sheetData>
    <row r="1" spans="1:10" ht="27.75" customHeight="1">
      <c r="A1" s="5"/>
      <c r="B1" s="5"/>
      <c r="C1" s="5"/>
      <c r="D1" s="5"/>
      <c r="E1" s="5"/>
      <c r="F1" s="5"/>
      <c r="G1" s="5"/>
      <c r="H1" s="52" t="s">
        <v>252</v>
      </c>
      <c r="I1" s="43"/>
      <c r="J1" s="5"/>
    </row>
    <row r="2" spans="1:10" ht="7.5" customHeight="1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ht="15" customHeight="1">
      <c r="A3" s="5"/>
      <c r="B3" s="12" t="s">
        <v>7</v>
      </c>
      <c r="C3" s="13"/>
      <c r="D3" s="13"/>
      <c r="E3" s="13"/>
      <c r="F3" s="13"/>
      <c r="G3" s="13"/>
      <c r="H3" s="13"/>
      <c r="I3" s="15" t="s">
        <v>254</v>
      </c>
      <c r="J3" s="5"/>
    </row>
    <row r="4" spans="1:10" ht="7.5" customHeight="1">
      <c r="A4" s="5"/>
      <c r="B4" s="5"/>
      <c r="C4" s="5"/>
      <c r="D4" s="5"/>
      <c r="E4" s="5"/>
      <c r="F4" s="5"/>
      <c r="G4" s="5"/>
      <c r="H4" s="5"/>
      <c r="I4" s="5"/>
      <c r="J4" s="5"/>
    </row>
    <row r="5" spans="1:10" ht="15" customHeight="1">
      <c r="A5" s="5"/>
      <c r="B5" s="5" t="s">
        <v>8</v>
      </c>
      <c r="C5" s="5"/>
      <c r="D5" s="5"/>
      <c r="E5" s="5"/>
      <c r="F5" s="5"/>
      <c r="G5" s="5"/>
      <c r="H5" s="5"/>
      <c r="I5" s="5"/>
      <c r="J5" s="5"/>
    </row>
    <row r="6" spans="1:10" ht="7.5" customHeight="1">
      <c r="A6" s="5"/>
      <c r="B6" s="5"/>
      <c r="C6" s="5"/>
      <c r="D6" s="5"/>
      <c r="E6" s="5"/>
      <c r="F6" s="5"/>
      <c r="G6" s="5"/>
      <c r="H6" s="5"/>
      <c r="I6" s="5"/>
      <c r="J6" s="5"/>
    </row>
    <row r="7" spans="1:10" ht="15" customHeight="1">
      <c r="A7" s="5"/>
      <c r="B7" s="6" t="s">
        <v>5</v>
      </c>
      <c r="C7" s="7"/>
      <c r="D7" s="7"/>
      <c r="E7" s="7"/>
      <c r="F7" s="7"/>
      <c r="G7" s="7"/>
      <c r="H7" s="7"/>
      <c r="I7" s="7"/>
      <c r="J7" s="8"/>
    </row>
    <row r="8" spans="1:10" ht="15" customHeight="1">
      <c r="A8" s="5"/>
      <c r="B8" s="5"/>
      <c r="C8" s="5"/>
      <c r="D8" s="5"/>
      <c r="E8" s="5"/>
      <c r="F8" s="5"/>
      <c r="G8" s="5"/>
      <c r="H8" s="5"/>
      <c r="I8" s="5"/>
      <c r="J8" s="5"/>
    </row>
    <row r="9" spans="1:10" ht="15" customHeight="1">
      <c r="A9" s="5"/>
      <c r="B9" s="5" t="s">
        <v>121</v>
      </c>
      <c r="C9" s="40"/>
      <c r="D9" s="9" t="str">
        <f>IF(Calculations!F6,"","*")</f>
        <v>*</v>
      </c>
      <c r="E9" s="5"/>
      <c r="F9" s="5"/>
      <c r="G9" s="5"/>
      <c r="H9" s="5"/>
      <c r="I9" s="5"/>
      <c r="J9" s="5"/>
    </row>
    <row r="10" spans="1:10" ht="15" customHeight="1">
      <c r="A10" s="5"/>
      <c r="B10" s="5"/>
      <c r="C10" s="5"/>
      <c r="D10" s="5"/>
      <c r="E10" s="5"/>
      <c r="F10" s="5"/>
      <c r="G10" s="5"/>
      <c r="H10" s="5"/>
      <c r="I10" s="5"/>
      <c r="J10" s="5"/>
    </row>
    <row r="11" spans="1:10" ht="7.5" customHeight="1">
      <c r="A11" s="5"/>
      <c r="B11" s="5"/>
      <c r="C11" s="5"/>
      <c r="D11" s="5"/>
      <c r="E11" s="5"/>
      <c r="F11" s="5"/>
      <c r="G11" s="5"/>
      <c r="H11" s="5"/>
      <c r="I11" s="5"/>
      <c r="J11" s="5"/>
    </row>
    <row r="12" spans="1:10" ht="15" customHeight="1">
      <c r="A12" s="5"/>
      <c r="B12" s="16" t="s">
        <v>122</v>
      </c>
      <c r="C12" s="5"/>
      <c r="D12" s="5"/>
      <c r="E12" s="5"/>
      <c r="F12" s="5"/>
      <c r="G12" s="5"/>
      <c r="H12" s="5"/>
      <c r="I12" s="5"/>
      <c r="J12" s="5"/>
    </row>
    <row r="13" spans="1:10" ht="15" customHeight="1">
      <c r="A13" s="5"/>
      <c r="B13" s="5" t="s">
        <v>123</v>
      </c>
      <c r="C13" s="3"/>
      <c r="D13" s="9" t="str">
        <f>IF(Calculations!F7,"","*")</f>
        <v>*</v>
      </c>
      <c r="E13" s="5"/>
      <c r="F13" s="5"/>
      <c r="G13" s="5"/>
      <c r="H13" s="5"/>
      <c r="I13" s="5"/>
      <c r="J13" s="5"/>
    </row>
    <row r="14" spans="1:10" ht="15" customHeight="1">
      <c r="A14" s="5"/>
      <c r="B14" s="5" t="s">
        <v>124</v>
      </c>
      <c r="C14" s="3"/>
      <c r="D14" s="9"/>
      <c r="E14" s="5"/>
      <c r="F14" s="5"/>
      <c r="G14" s="5"/>
      <c r="H14" s="5"/>
      <c r="I14" s="5"/>
      <c r="J14" s="5"/>
    </row>
    <row r="15" spans="1:10" ht="15" customHeight="1">
      <c r="A15" s="5"/>
      <c r="B15" s="5" t="s">
        <v>125</v>
      </c>
      <c r="C15" s="3"/>
      <c r="D15" s="9" t="str">
        <f>IF(Calculations!F8,"","*")</f>
        <v>*</v>
      </c>
      <c r="E15" s="5"/>
      <c r="F15" s="5"/>
      <c r="G15" s="5"/>
      <c r="H15" s="5"/>
      <c r="I15" s="5"/>
      <c r="J15" s="5"/>
    </row>
    <row r="16" spans="1:10" ht="15" customHeight="1">
      <c r="A16" s="5"/>
      <c r="B16" s="5" t="s">
        <v>126</v>
      </c>
      <c r="C16" s="3"/>
      <c r="D16" s="9" t="str">
        <f>IF(Calculations!F9,"","*")</f>
        <v>*</v>
      </c>
      <c r="E16" s="5"/>
      <c r="F16" s="5"/>
      <c r="G16" s="5"/>
      <c r="H16" s="5"/>
      <c r="I16" s="5"/>
      <c r="J16" s="5"/>
    </row>
    <row r="17" spans="1:10" ht="15" customHeight="1">
      <c r="A17" s="5"/>
      <c r="B17" s="5" t="s">
        <v>127</v>
      </c>
      <c r="C17" s="3"/>
      <c r="D17" s="9" t="str">
        <f>IF(Calculations!F10,"","*")</f>
        <v>*</v>
      </c>
      <c r="E17" s="5"/>
      <c r="F17" s="5"/>
      <c r="G17" s="5"/>
      <c r="H17" s="5"/>
      <c r="I17" s="5"/>
      <c r="J17" s="5"/>
    </row>
    <row r="18" spans="1:10" ht="7.5" customHeight="1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ht="15" customHeight="1">
      <c r="A19" s="5"/>
      <c r="B19" s="5" t="s">
        <v>128</v>
      </c>
      <c r="C19" s="3"/>
      <c r="D19" s="9" t="str">
        <f>IF(Calculations!F11,"","*")</f>
        <v>*</v>
      </c>
      <c r="E19" s="5"/>
      <c r="F19" s="5"/>
      <c r="G19" s="5"/>
      <c r="H19" s="5"/>
      <c r="I19" s="5"/>
      <c r="J19" s="5"/>
    </row>
    <row r="20" spans="1:10" ht="15" customHeight="1">
      <c r="A20" s="5"/>
      <c r="B20" s="5" t="s">
        <v>129</v>
      </c>
      <c r="C20" s="3"/>
      <c r="D20" s="9" t="str">
        <f>IF(Calculations!F12,"","*")</f>
        <v>*</v>
      </c>
      <c r="E20" t="s">
        <v>14</v>
      </c>
      <c r="F20" s="5"/>
      <c r="G20" s="5"/>
      <c r="H20" s="5"/>
      <c r="I20" s="5"/>
      <c r="J20" s="5"/>
    </row>
    <row r="21" spans="1:10" ht="7.5" customHeight="1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ht="15" customHeight="1">
      <c r="A22" s="5"/>
      <c r="B22" s="16" t="s">
        <v>130</v>
      </c>
      <c r="C22" s="5"/>
      <c r="D22" s="5"/>
      <c r="E22" s="5"/>
      <c r="F22" s="5"/>
      <c r="G22" s="5"/>
      <c r="H22" s="5"/>
      <c r="I22" s="5"/>
      <c r="J22" s="5"/>
    </row>
    <row r="23" spans="1:10" ht="15" customHeight="1">
      <c r="A23" s="5"/>
      <c r="B23" s="5" t="s">
        <v>131</v>
      </c>
      <c r="C23" s="5"/>
      <c r="D23" s="5"/>
      <c r="E23" s="5"/>
      <c r="F23" s="5"/>
      <c r="G23" s="5"/>
      <c r="H23" s="5"/>
      <c r="I23" s="5"/>
      <c r="J23" s="5"/>
    </row>
    <row r="24" spans="1:10" ht="15" customHeight="1">
      <c r="A24" s="5"/>
      <c r="B24" s="5" t="s">
        <v>123</v>
      </c>
      <c r="C24" s="3"/>
      <c r="D24" s="9">
        <f>IF(Calculations!F14,"","*")</f>
      </c>
      <c r="E24" s="5"/>
      <c r="F24" s="5"/>
      <c r="G24" s="5"/>
      <c r="H24" s="5"/>
      <c r="I24" s="5"/>
      <c r="J24" s="5"/>
    </row>
    <row r="25" spans="1:10" ht="15" customHeight="1">
      <c r="A25" s="5"/>
      <c r="B25" s="5" t="s">
        <v>124</v>
      </c>
      <c r="C25" s="3"/>
      <c r="D25" s="5"/>
      <c r="E25" s="5"/>
      <c r="F25" s="5"/>
      <c r="G25" s="5"/>
      <c r="H25" s="5"/>
      <c r="I25" s="5"/>
      <c r="J25" s="5"/>
    </row>
    <row r="26" spans="1:10" ht="15" customHeight="1">
      <c r="A26" s="5"/>
      <c r="B26" s="5" t="s">
        <v>125</v>
      </c>
      <c r="C26" s="3"/>
      <c r="D26" s="9">
        <f>IF(Calculations!F15,"","*")</f>
      </c>
      <c r="E26" s="5"/>
      <c r="F26" s="5"/>
      <c r="G26" s="5"/>
      <c r="H26" s="5"/>
      <c r="I26" s="5"/>
      <c r="J26" s="5"/>
    </row>
    <row r="27" spans="1:10" ht="15" customHeight="1">
      <c r="A27" s="5"/>
      <c r="B27" s="5" t="s">
        <v>126</v>
      </c>
      <c r="C27" s="3"/>
      <c r="D27" s="9">
        <f>IF(Calculations!F16,"","*")</f>
      </c>
      <c r="E27" s="5"/>
      <c r="F27" s="5"/>
      <c r="G27" s="5"/>
      <c r="H27" s="5"/>
      <c r="I27" s="5"/>
      <c r="J27" s="5"/>
    </row>
    <row r="28" spans="1:10" ht="15" customHeight="1">
      <c r="A28" s="5"/>
      <c r="B28" s="5" t="s">
        <v>127</v>
      </c>
      <c r="C28" s="3"/>
      <c r="D28" s="9">
        <f>IF(Calculations!F17,"","*")</f>
      </c>
      <c r="E28" s="5"/>
      <c r="F28" s="5"/>
      <c r="G28" s="5"/>
      <c r="H28" s="5"/>
      <c r="I28" s="5"/>
      <c r="J28" s="5"/>
    </row>
    <row r="29" spans="1:10" ht="7.5" customHeight="1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ht="15" customHeight="1">
      <c r="A30" s="5"/>
      <c r="B30" s="5"/>
      <c r="C30" s="9" t="s">
        <v>114</v>
      </c>
      <c r="D30" s="5"/>
      <c r="E30" s="5"/>
      <c r="F30" s="5"/>
      <c r="G30" s="5"/>
      <c r="H30" s="5"/>
      <c r="I30" s="5"/>
      <c r="J30" s="5"/>
    </row>
    <row r="31" spans="1:10" ht="7.5" customHeight="1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ht="15" customHeight="1">
      <c r="A32" s="5"/>
      <c r="B32" s="11"/>
      <c r="C32" s="11"/>
      <c r="D32" s="11"/>
      <c r="E32" s="11"/>
      <c r="F32" s="11"/>
      <c r="G32" s="11"/>
      <c r="H32" s="11"/>
      <c r="I32" s="15" t="s">
        <v>254</v>
      </c>
      <c r="J32" s="5"/>
    </row>
    <row r="33" spans="1:10" ht="7.5" customHeight="1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ht="15" customHeight="1">
      <c r="A34" s="5"/>
      <c r="B34" s="5"/>
      <c r="C34" s="5"/>
      <c r="D34" s="5"/>
      <c r="E34" s="5"/>
      <c r="F34" s="5"/>
      <c r="G34" s="5"/>
      <c r="H34" s="14" t="s">
        <v>13</v>
      </c>
      <c r="I34" s="14" t="s">
        <v>12</v>
      </c>
      <c r="J34" s="5"/>
    </row>
    <row r="35" spans="1:10" ht="7.5" customHeight="1">
      <c r="A35" s="5"/>
      <c r="B35" s="5"/>
      <c r="C35" s="5"/>
      <c r="D35" s="5"/>
      <c r="E35" s="5"/>
      <c r="F35" s="5"/>
      <c r="G35" s="5"/>
      <c r="H35" s="5"/>
      <c r="I35" s="5"/>
      <c r="J35" s="5"/>
    </row>
  </sheetData>
  <dataValidations count="3">
    <dataValidation type="list" allowBlank="1" showInputMessage="1" showErrorMessage="1" sqref="C20">
      <formula1>list_years</formula1>
    </dataValidation>
    <dataValidation type="list" allowBlank="1" showInputMessage="1" showErrorMessage="1" sqref="C19">
      <formula1>list_yesno</formula1>
    </dataValidation>
    <dataValidation type="list" allowBlank="1" showInputMessage="1" showErrorMessage="1" sqref="C27 C16">
      <formula1>list_states</formula1>
    </dataValidation>
  </dataValidations>
  <hyperlinks>
    <hyperlink ref="H34" location="'Borrower Info'!A1" display="&lt;&lt; back"/>
    <hyperlink ref="I34" location="'Financial Info'!A1" display="next &gt;&gt;"/>
  </hyperlinks>
  <printOptions/>
  <pageMargins left="0.75" right="0.75" top="1" bottom="1" header="0.5" footer="0.5"/>
  <pageSetup orientation="portrait" paperSize="9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J25"/>
  <sheetViews>
    <sheetView workbookViewId="0" topLeftCell="A1">
      <selection activeCell="J25" sqref="J25"/>
    </sheetView>
  </sheetViews>
  <sheetFormatPr defaultColWidth="9.140625" defaultRowHeight="12.75"/>
  <cols>
    <col min="1" max="1" width="2.8515625" style="0" customWidth="1"/>
    <col min="2" max="2" width="24.28125" style="0" customWidth="1"/>
    <col min="3" max="3" width="20.8515625" style="0" customWidth="1"/>
    <col min="4" max="4" width="1.7109375" style="0" customWidth="1"/>
    <col min="7" max="7" width="11.28125" style="0" customWidth="1"/>
    <col min="10" max="10" width="2.8515625" style="0" customWidth="1"/>
  </cols>
  <sheetData>
    <row r="1" spans="1:10" ht="27.75" customHeight="1">
      <c r="A1" s="5"/>
      <c r="B1" s="5"/>
      <c r="C1" s="5"/>
      <c r="D1" s="5"/>
      <c r="E1" s="5"/>
      <c r="F1" s="5"/>
      <c r="G1" s="5"/>
      <c r="H1" s="52" t="s">
        <v>252</v>
      </c>
      <c r="I1" s="43"/>
      <c r="J1" s="5"/>
    </row>
    <row r="2" spans="1:10" ht="7.5" customHeight="1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ht="15" customHeight="1">
      <c r="A3" s="5"/>
      <c r="B3" s="54" t="s">
        <v>7</v>
      </c>
      <c r="C3" s="54"/>
      <c r="D3" s="54"/>
      <c r="E3" s="54"/>
      <c r="F3" s="54"/>
      <c r="G3" s="13"/>
      <c r="H3" s="13"/>
      <c r="I3" s="15" t="s">
        <v>255</v>
      </c>
      <c r="J3" s="5"/>
    </row>
    <row r="4" spans="1:10" ht="7.5" customHeight="1">
      <c r="A4" s="5"/>
      <c r="B4" s="5"/>
      <c r="C4" s="5"/>
      <c r="D4" s="5"/>
      <c r="E4" s="5"/>
      <c r="F4" s="5"/>
      <c r="G4" s="5"/>
      <c r="H4" s="5"/>
      <c r="I4" s="5"/>
      <c r="J4" s="5"/>
    </row>
    <row r="5" spans="1:10" ht="15" customHeight="1">
      <c r="A5" s="5"/>
      <c r="B5" s="5" t="s">
        <v>8</v>
      </c>
      <c r="C5" s="5"/>
      <c r="D5" s="5"/>
      <c r="E5" s="5"/>
      <c r="F5" s="5"/>
      <c r="G5" s="5"/>
      <c r="H5" s="5"/>
      <c r="I5" s="5"/>
      <c r="J5" s="5"/>
    </row>
    <row r="6" spans="1:10" ht="7.5" customHeight="1">
      <c r="A6" s="5"/>
      <c r="B6" s="5"/>
      <c r="C6" s="5"/>
      <c r="D6" s="5"/>
      <c r="E6" s="5"/>
      <c r="F6" s="5"/>
      <c r="G6" s="5"/>
      <c r="H6" s="5"/>
      <c r="I6" s="5"/>
      <c r="J6" s="5"/>
    </row>
    <row r="7" spans="1:10" ht="15" customHeight="1">
      <c r="A7" s="5"/>
      <c r="B7" s="6" t="s">
        <v>6</v>
      </c>
      <c r="C7" s="7"/>
      <c r="D7" s="7"/>
      <c r="E7" s="7"/>
      <c r="F7" s="7"/>
      <c r="G7" s="7"/>
      <c r="H7" s="7"/>
      <c r="I7" s="7"/>
      <c r="J7" s="8"/>
    </row>
    <row r="8" spans="1:10" ht="7.5" customHeight="1">
      <c r="A8" s="5"/>
      <c r="B8" s="5"/>
      <c r="C8" s="5"/>
      <c r="D8" s="5"/>
      <c r="E8" s="5"/>
      <c r="F8" s="5"/>
      <c r="G8" s="5"/>
      <c r="H8" s="5"/>
      <c r="I8" s="5"/>
      <c r="J8" s="5"/>
    </row>
    <row r="9" spans="1:10" ht="15" customHeight="1">
      <c r="A9" s="5"/>
      <c r="B9" s="5" t="s">
        <v>132</v>
      </c>
      <c r="C9" s="30"/>
      <c r="D9" s="9" t="str">
        <f>IF(Calculations!I6,"","*")</f>
        <v>*</v>
      </c>
      <c r="E9" s="5"/>
      <c r="F9" s="5"/>
      <c r="G9" s="5"/>
      <c r="H9" s="5"/>
      <c r="I9" s="5"/>
      <c r="J9" s="5"/>
    </row>
    <row r="10" spans="1:10" ht="15" customHeight="1">
      <c r="A10" s="5"/>
      <c r="B10" s="5" t="s">
        <v>133</v>
      </c>
      <c r="C10" s="3"/>
      <c r="D10" s="9" t="str">
        <f>IF(Calculations!I7,"","*")</f>
        <v>*</v>
      </c>
      <c r="E10" s="5" t="s">
        <v>14</v>
      </c>
      <c r="F10" s="5"/>
      <c r="G10" s="5"/>
      <c r="H10" s="5"/>
      <c r="I10" s="5"/>
      <c r="J10" s="5"/>
    </row>
    <row r="11" spans="1:10" ht="6.75" customHeight="1">
      <c r="A11" s="5"/>
      <c r="B11" s="5"/>
      <c r="C11" s="5"/>
      <c r="D11" s="5"/>
      <c r="E11" s="5"/>
      <c r="F11" s="5"/>
      <c r="G11" s="5"/>
      <c r="H11" s="5"/>
      <c r="I11" s="5"/>
      <c r="J11" s="5"/>
    </row>
    <row r="12" spans="1:10" ht="15" customHeight="1">
      <c r="A12" s="5"/>
      <c r="B12" s="5" t="s">
        <v>134</v>
      </c>
      <c r="C12" s="3"/>
      <c r="D12" s="5"/>
      <c r="E12" s="5"/>
      <c r="F12" s="5"/>
      <c r="G12" s="5"/>
      <c r="H12" s="5"/>
      <c r="I12" s="5"/>
      <c r="J12" s="5"/>
    </row>
    <row r="13" spans="1:10" ht="15" customHeight="1">
      <c r="A13" s="5"/>
      <c r="B13" s="5" t="s">
        <v>135</v>
      </c>
      <c r="C13" s="30"/>
      <c r="D13" s="9" t="str">
        <f>IF(Calculations!I8,"","*")</f>
        <v>*</v>
      </c>
      <c r="E13" s="5"/>
      <c r="F13" s="5"/>
      <c r="G13" s="5"/>
      <c r="H13" s="5"/>
      <c r="I13" s="5"/>
      <c r="J13" s="5"/>
    </row>
    <row r="14" spans="1:10" ht="15" customHeight="1">
      <c r="A14" s="5"/>
      <c r="B14" s="5" t="s">
        <v>136</v>
      </c>
      <c r="C14" s="3"/>
      <c r="D14" s="9" t="str">
        <f>IF(Calculations!I9,"","*")</f>
        <v>*</v>
      </c>
      <c r="E14" s="5" t="s">
        <v>14</v>
      </c>
      <c r="F14" s="5"/>
      <c r="G14" s="5"/>
      <c r="H14" s="5"/>
      <c r="I14" s="5"/>
      <c r="J14" s="5"/>
    </row>
    <row r="15" spans="1:10" ht="7.5" customHeight="1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ht="15" customHeight="1">
      <c r="A16" s="5"/>
      <c r="B16" s="5" t="s">
        <v>137</v>
      </c>
      <c r="C16" s="30"/>
      <c r="D16" s="9" t="str">
        <f>IF(Calculations!I10,"","*")</f>
        <v>*</v>
      </c>
      <c r="E16" s="5"/>
      <c r="F16" s="5"/>
      <c r="G16" s="5"/>
      <c r="H16" s="5"/>
      <c r="I16" s="5"/>
      <c r="J16" s="5"/>
    </row>
    <row r="17" spans="1:10" ht="7.5" customHeight="1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ht="15" customHeight="1">
      <c r="A18" s="5"/>
      <c r="B18" s="5" t="s">
        <v>138</v>
      </c>
      <c r="C18" s="30"/>
      <c r="D18" s="9" t="str">
        <f>IF(Calculations!I11,"","*")</f>
        <v>*</v>
      </c>
      <c r="E18" s="5"/>
      <c r="F18" s="5"/>
      <c r="G18" s="5"/>
      <c r="H18" s="5"/>
      <c r="I18" s="5"/>
      <c r="J18" s="5"/>
    </row>
    <row r="19" spans="1:10" ht="7.5" customHeight="1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ht="15" customHeight="1">
      <c r="A20" s="5"/>
      <c r="B20" s="5"/>
      <c r="C20" s="9" t="s">
        <v>114</v>
      </c>
      <c r="D20" s="5"/>
      <c r="E20" s="5"/>
      <c r="F20" s="5"/>
      <c r="G20" s="5"/>
      <c r="H20" s="5"/>
      <c r="I20" s="5"/>
      <c r="J20" s="5"/>
    </row>
    <row r="21" spans="1:10" ht="7.5" customHeight="1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ht="15" customHeight="1">
      <c r="A22" s="5"/>
      <c r="B22" s="11"/>
      <c r="C22" s="11"/>
      <c r="D22" s="11"/>
      <c r="E22" s="11"/>
      <c r="F22" s="11"/>
      <c r="G22" s="11"/>
      <c r="H22" s="11"/>
      <c r="I22" s="15" t="s">
        <v>255</v>
      </c>
      <c r="J22" s="5"/>
    </row>
    <row r="23" spans="1:10" ht="7.5" customHeight="1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ht="15" customHeight="1">
      <c r="A24" s="5"/>
      <c r="B24" s="5"/>
      <c r="C24" s="5"/>
      <c r="D24" s="5"/>
      <c r="E24" s="5"/>
      <c r="F24" s="5"/>
      <c r="G24" s="5"/>
      <c r="H24" s="14" t="s">
        <v>13</v>
      </c>
      <c r="I24" s="14" t="s">
        <v>71</v>
      </c>
      <c r="J24" s="14"/>
    </row>
    <row r="25" spans="1:10" ht="7.5" customHeight="1">
      <c r="A25" s="5"/>
      <c r="B25" s="5"/>
      <c r="C25" s="5"/>
      <c r="D25" s="5"/>
      <c r="E25" s="5"/>
      <c r="F25" s="5"/>
      <c r="G25" s="5"/>
      <c r="H25" s="5"/>
      <c r="I25" s="5"/>
      <c r="J25" s="5"/>
    </row>
  </sheetData>
  <mergeCells count="1">
    <mergeCell ref="B3:F3"/>
  </mergeCells>
  <dataValidations count="4">
    <dataValidation type="list" allowBlank="1" showInputMessage="1" showErrorMessage="1" sqref="C14">
      <formula1>list_years</formula1>
    </dataValidation>
    <dataValidation type="list" allowBlank="1" showInputMessage="1" showErrorMessage="1" sqref="C13 C16 C18">
      <formula1>list_salary</formula1>
    </dataValidation>
    <dataValidation type="list" allowBlank="1" showInputMessage="1" showErrorMessage="1" sqref="C9">
      <formula1>list_loanamounts</formula1>
    </dataValidation>
    <dataValidation type="list" allowBlank="1" showInputMessage="1" showErrorMessage="1" sqref="C10">
      <formula1>list_loanterm</formula1>
    </dataValidation>
  </dataValidations>
  <hyperlinks>
    <hyperlink ref="H24" location="'Property Info'!A1" display="&lt;&lt; back"/>
    <hyperlink ref="I24" location="Results!A1" display="submit &gt;&gt;"/>
  </hyperlinks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J17"/>
  <sheetViews>
    <sheetView workbookViewId="0" topLeftCell="A1">
      <selection activeCell="J17" sqref="J17"/>
    </sheetView>
  </sheetViews>
  <sheetFormatPr defaultColWidth="9.140625" defaultRowHeight="12.75"/>
  <cols>
    <col min="1" max="1" width="2.8515625" style="0" customWidth="1"/>
    <col min="2" max="2" width="3.140625" style="0" customWidth="1"/>
    <col min="5" max="5" width="22.00390625" style="0" customWidth="1"/>
    <col min="6" max="6" width="2.28125" style="0" customWidth="1"/>
    <col min="7" max="7" width="34.8515625" style="0" customWidth="1"/>
    <col min="9" max="9" width="3.7109375" style="0" customWidth="1"/>
    <col min="10" max="10" width="2.8515625" style="0" customWidth="1"/>
  </cols>
  <sheetData>
    <row r="1" spans="1:10" ht="27.75" customHeight="1">
      <c r="A1" s="5"/>
      <c r="B1" s="5"/>
      <c r="C1" s="5"/>
      <c r="D1" s="5"/>
      <c r="E1" s="5"/>
      <c r="F1" s="5"/>
      <c r="G1" s="5"/>
      <c r="H1" s="52" t="s">
        <v>252</v>
      </c>
      <c r="I1" s="43"/>
      <c r="J1" s="5"/>
    </row>
    <row r="2" spans="1:10" ht="7.5" customHeight="1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ht="15" customHeight="1">
      <c r="A3" s="5"/>
      <c r="B3" s="12" t="s">
        <v>7</v>
      </c>
      <c r="C3" s="11"/>
      <c r="D3" s="11"/>
      <c r="E3" s="11"/>
      <c r="F3" s="11"/>
      <c r="G3" s="11"/>
      <c r="H3" s="11"/>
      <c r="I3" s="15" t="s">
        <v>256</v>
      </c>
      <c r="J3" s="5"/>
    </row>
    <row r="4" spans="1:10" ht="7.5" customHeight="1">
      <c r="A4" s="5"/>
      <c r="B4" s="8"/>
      <c r="C4" s="8"/>
      <c r="D4" s="8"/>
      <c r="E4" s="8"/>
      <c r="F4" s="8"/>
      <c r="G4" s="8"/>
      <c r="H4" s="8"/>
      <c r="I4" s="8"/>
      <c r="J4" s="5"/>
    </row>
    <row r="5" spans="1:10" ht="15" customHeight="1">
      <c r="A5" s="5"/>
      <c r="B5" s="8"/>
      <c r="C5" s="5"/>
      <c r="D5" s="5"/>
      <c r="E5" s="5"/>
      <c r="F5" s="5"/>
      <c r="G5" s="5"/>
      <c r="H5" s="5"/>
      <c r="I5" s="5"/>
      <c r="J5" s="5"/>
    </row>
    <row r="6" spans="1:10" ht="15" customHeight="1">
      <c r="A6" s="5"/>
      <c r="B6" s="57">
        <f>IF(Calculations!$L$6,"Borrower:","")</f>
      </c>
      <c r="C6" s="57"/>
      <c r="D6" s="57"/>
      <c r="E6" s="56">
        <f>IF(Calculations!$L$6,'Borrower Info'!C11&amp;", "&amp;'Borrower Info'!C9,"")</f>
      </c>
      <c r="F6" s="56"/>
      <c r="G6" s="56"/>
      <c r="H6" s="56"/>
      <c r="I6" s="5"/>
      <c r="J6" s="5"/>
    </row>
    <row r="7" spans="1:10" ht="15" customHeight="1">
      <c r="A7" s="5"/>
      <c r="B7" s="57">
        <f>IF(Calculations!$L$6,"Loan Amount Requested:","")</f>
      </c>
      <c r="C7" s="57"/>
      <c r="D7" s="57"/>
      <c r="E7" s="51">
        <f>IF(OR(Calculations!$L$6=FALSE,'Financial Info'!C9=0),"",'Financial Info'!C9)</f>
      </c>
      <c r="F7" s="5"/>
      <c r="G7" s="5"/>
      <c r="H7" s="5"/>
      <c r="I7" s="5"/>
      <c r="J7" s="5"/>
    </row>
    <row r="8" spans="1:10" ht="15" customHeight="1">
      <c r="A8" s="5"/>
      <c r="B8" s="8"/>
      <c r="C8" s="57">
        <f>IF(Calculations!$L$6,"Credit Rating:","")</f>
      </c>
      <c r="D8" s="57"/>
      <c r="E8" s="16">
        <f>IF(Calculations!$L$6,Calculations!M9,"")</f>
      </c>
      <c r="F8" s="55">
        <f>IF(Calculations!$L$6,"(Credit Rating Randomly generated for this demo, but normally would be retrieved from a credit agency)","")</f>
      </c>
      <c r="G8" s="55"/>
      <c r="H8" s="55"/>
      <c r="I8" s="5"/>
      <c r="J8" s="5"/>
    </row>
    <row r="9" spans="1:10" ht="7.5" customHeight="1">
      <c r="A9" s="5"/>
      <c r="B9" s="8"/>
      <c r="C9" s="5"/>
      <c r="D9" s="5"/>
      <c r="E9" s="5"/>
      <c r="F9" s="55"/>
      <c r="G9" s="55"/>
      <c r="H9" s="55"/>
      <c r="I9" s="5"/>
      <c r="J9" s="5"/>
    </row>
    <row r="10" spans="1:10" ht="7.5" customHeight="1">
      <c r="A10" s="5"/>
      <c r="B10" s="8"/>
      <c r="C10" s="5"/>
      <c r="D10" s="5"/>
      <c r="E10" s="5"/>
      <c r="F10" s="5"/>
      <c r="G10" s="5"/>
      <c r="H10" s="5"/>
      <c r="I10" s="5"/>
      <c r="J10" s="5"/>
    </row>
    <row r="11" spans="1:10" ht="15" customHeight="1">
      <c r="A11" s="5"/>
      <c r="B11" s="8"/>
      <c r="C11" s="56" t="str">
        <f>IF(Calculations!$L$6,IF(Calculations!N27,Calculations!U9,Calculations!U10),"Please finish filling out the forms.")</f>
        <v>Please finish filling out the forms.</v>
      </c>
      <c r="D11" s="56"/>
      <c r="E11" s="56"/>
      <c r="F11" s="56"/>
      <c r="G11" s="56"/>
      <c r="H11" s="56"/>
      <c r="I11" s="56"/>
      <c r="J11" s="5"/>
    </row>
    <row r="12" spans="1:10" ht="15" customHeight="1">
      <c r="A12" s="5"/>
      <c r="B12" s="8"/>
      <c r="C12" s="56"/>
      <c r="D12" s="56"/>
      <c r="E12" s="56"/>
      <c r="F12" s="56"/>
      <c r="G12" s="56"/>
      <c r="H12" s="56"/>
      <c r="I12" s="56"/>
      <c r="J12" s="5"/>
    </row>
    <row r="13" spans="1:10" ht="15" customHeight="1">
      <c r="A13" s="5"/>
      <c r="B13" s="8"/>
      <c r="C13" s="56"/>
      <c r="D13" s="56"/>
      <c r="E13" s="56"/>
      <c r="F13" s="56"/>
      <c r="G13" s="56"/>
      <c r="H13" s="56"/>
      <c r="I13" s="56"/>
      <c r="J13" s="5"/>
    </row>
    <row r="14" spans="1:10" ht="15" customHeight="1">
      <c r="A14" s="5"/>
      <c r="B14" s="8"/>
      <c r="C14" s="56"/>
      <c r="D14" s="56"/>
      <c r="E14" s="56"/>
      <c r="F14" s="56"/>
      <c r="G14" s="56"/>
      <c r="H14" s="56"/>
      <c r="I14" s="56"/>
      <c r="J14" s="5"/>
    </row>
    <row r="15" spans="1:10" ht="7.5" customHeight="1">
      <c r="A15" s="5"/>
      <c r="B15" s="8"/>
      <c r="C15" s="8"/>
      <c r="D15" s="8"/>
      <c r="E15" s="8"/>
      <c r="F15" s="8"/>
      <c r="G15" s="8"/>
      <c r="H15" s="8"/>
      <c r="I15" s="8"/>
      <c r="J15" s="5"/>
    </row>
    <row r="16" spans="1:10" ht="15" customHeight="1">
      <c r="A16" s="5"/>
      <c r="B16" s="11"/>
      <c r="C16" s="11"/>
      <c r="D16" s="11"/>
      <c r="E16" s="11"/>
      <c r="F16" s="11"/>
      <c r="G16" s="11"/>
      <c r="H16" s="11"/>
      <c r="I16" s="15" t="s">
        <v>256</v>
      </c>
      <c r="J16" s="5"/>
    </row>
    <row r="17" spans="1:10" ht="7.5" customHeight="1">
      <c r="A17" s="5"/>
      <c r="B17" s="5"/>
      <c r="C17" s="5"/>
      <c r="D17" s="5"/>
      <c r="E17" s="5"/>
      <c r="F17" s="5"/>
      <c r="G17" s="5"/>
      <c r="H17" s="5"/>
      <c r="I17" s="5"/>
      <c r="J17" s="5"/>
    </row>
  </sheetData>
  <mergeCells count="6">
    <mergeCell ref="F8:H9"/>
    <mergeCell ref="E6:H6"/>
    <mergeCell ref="C11:I14"/>
    <mergeCell ref="B6:D6"/>
    <mergeCell ref="B7:D7"/>
    <mergeCell ref="C8:D8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V54"/>
  <sheetViews>
    <sheetView workbookViewId="0" topLeftCell="A1">
      <selection activeCell="F24" sqref="F24"/>
    </sheetView>
  </sheetViews>
  <sheetFormatPr defaultColWidth="9.140625" defaultRowHeight="12.75"/>
  <cols>
    <col min="2" max="2" width="20.8515625" style="0" bestFit="1" customWidth="1"/>
    <col min="5" max="5" width="13.28125" style="0" bestFit="1" customWidth="1"/>
    <col min="8" max="8" width="25.28125" style="0" bestFit="1" customWidth="1"/>
    <col min="17" max="17" width="14.140625" style="0" bestFit="1" customWidth="1"/>
    <col min="19" max="19" width="24.140625" style="0" bestFit="1" customWidth="1"/>
    <col min="21" max="21" width="13.421875" style="0" customWidth="1"/>
  </cols>
  <sheetData>
    <row r="1" ht="13.5" thickBot="1"/>
    <row r="2" spans="2:22" ht="13.5" thickBot="1">
      <c r="B2" s="47" t="s">
        <v>300</v>
      </c>
      <c r="C2" s="48"/>
      <c r="E2" s="47" t="s">
        <v>301</v>
      </c>
      <c r="F2" s="48"/>
      <c r="H2" s="47" t="s">
        <v>302</v>
      </c>
      <c r="I2" s="48"/>
      <c r="K2" s="47" t="s">
        <v>303</v>
      </c>
      <c r="L2" s="48"/>
      <c r="Q2" s="47" t="s">
        <v>275</v>
      </c>
      <c r="R2" s="49"/>
      <c r="S2" s="49"/>
      <c r="T2" s="49"/>
      <c r="U2" s="49"/>
      <c r="V2" s="48"/>
    </row>
    <row r="3" ht="12.75">
      <c r="B3" s="44"/>
    </row>
    <row r="4" spans="2:22" ht="12.75">
      <c r="B4" s="44" t="s">
        <v>262</v>
      </c>
      <c r="E4" s="44" t="s">
        <v>262</v>
      </c>
      <c r="H4" s="44" t="s">
        <v>262</v>
      </c>
      <c r="K4" s="44" t="s">
        <v>262</v>
      </c>
      <c r="Q4" s="1" t="s">
        <v>16</v>
      </c>
      <c r="S4" s="4" t="s">
        <v>67</v>
      </c>
      <c r="U4" s="22" t="s">
        <v>68</v>
      </c>
      <c r="V4" s="23"/>
    </row>
    <row r="5" spans="2:22" ht="12.75">
      <c r="B5" s="4" t="s">
        <v>263</v>
      </c>
      <c r="C5" s="4" t="s">
        <v>264</v>
      </c>
      <c r="E5" s="4" t="s">
        <v>263</v>
      </c>
      <c r="F5" s="4" t="s">
        <v>264</v>
      </c>
      <c r="H5" s="4" t="s">
        <v>263</v>
      </c>
      <c r="I5" s="4" t="s">
        <v>264</v>
      </c>
      <c r="K5" s="4" t="s">
        <v>263</v>
      </c>
      <c r="L5" s="4" t="s">
        <v>264</v>
      </c>
      <c r="Q5" s="2" t="s">
        <v>46</v>
      </c>
      <c r="S5" s="2" t="s">
        <v>2</v>
      </c>
      <c r="U5" s="2" t="s">
        <v>70</v>
      </c>
      <c r="V5" s="18">
        <v>1</v>
      </c>
    </row>
    <row r="6" spans="2:22" ht="12.75">
      <c r="B6" s="46" t="s">
        <v>265</v>
      </c>
      <c r="C6" s="18" t="b">
        <f>'Borrower Info'!C9&lt;&gt;""</f>
        <v>0</v>
      </c>
      <c r="E6" s="46" t="s">
        <v>276</v>
      </c>
      <c r="F6" s="18" t="b">
        <f>Calculations!F21&gt;0</f>
        <v>0</v>
      </c>
      <c r="H6" s="46" t="s">
        <v>294</v>
      </c>
      <c r="I6" s="18" t="b">
        <f>'Financial Info'!C9&lt;&gt;""</f>
        <v>0</v>
      </c>
      <c r="K6" s="50" t="s">
        <v>260</v>
      </c>
      <c r="L6" s="18" t="b">
        <f>AND(C13,F18,I12)</f>
        <v>0</v>
      </c>
      <c r="Q6" s="2" t="s">
        <v>66</v>
      </c>
      <c r="S6" s="2" t="s">
        <v>3</v>
      </c>
      <c r="U6" s="2" t="s">
        <v>69</v>
      </c>
      <c r="V6" s="18">
        <v>0</v>
      </c>
    </row>
    <row r="7" spans="2:19" ht="12.75">
      <c r="B7" s="46" t="s">
        <v>266</v>
      </c>
      <c r="C7" s="18" t="b">
        <f>'Borrower Info'!C11&lt;&gt;""</f>
        <v>0</v>
      </c>
      <c r="E7" s="2" t="s">
        <v>277</v>
      </c>
      <c r="F7" s="18" t="b">
        <f>'Property Info'!C13&lt;&gt;""</f>
        <v>0</v>
      </c>
      <c r="H7" s="2" t="s">
        <v>295</v>
      </c>
      <c r="I7" s="18" t="b">
        <f>'Financial Info'!C10&lt;&gt;""</f>
        <v>0</v>
      </c>
      <c r="Q7" s="2" t="s">
        <v>25</v>
      </c>
      <c r="S7" s="2" t="s">
        <v>4</v>
      </c>
    </row>
    <row r="8" spans="2:21" ht="12.75">
      <c r="B8" s="46" t="s">
        <v>267</v>
      </c>
      <c r="C8" s="18" t="b">
        <f>NOT(ISERR(FIND("@",'Borrower Info'!C13)))</f>
        <v>0</v>
      </c>
      <c r="E8" s="2" t="s">
        <v>278</v>
      </c>
      <c r="F8" s="18" t="b">
        <f>'Property Info'!C15&lt;&gt;""</f>
        <v>0</v>
      </c>
      <c r="H8" s="2" t="s">
        <v>296</v>
      </c>
      <c r="I8" s="18" t="b">
        <f>'Financial Info'!C13&lt;&gt;""</f>
        <v>0</v>
      </c>
      <c r="K8" s="21" t="s">
        <v>74</v>
      </c>
      <c r="L8" s="24"/>
      <c r="M8" s="25"/>
      <c r="Q8" s="2" t="s">
        <v>37</v>
      </c>
      <c r="U8" s="4" t="s">
        <v>72</v>
      </c>
    </row>
    <row r="9" spans="2:21" ht="12.75">
      <c r="B9" s="46" t="s">
        <v>268</v>
      </c>
      <c r="C9" s="18" t="b">
        <f>'Borrower Info'!C15&lt;&gt;""</f>
        <v>0</v>
      </c>
      <c r="E9" s="2" t="s">
        <v>279</v>
      </c>
      <c r="F9" s="18" t="b">
        <f>'Property Info'!C16&lt;&gt;""</f>
        <v>0</v>
      </c>
      <c r="H9" s="2" t="s">
        <v>297</v>
      </c>
      <c r="I9" s="18" t="b">
        <f>'Financial Info'!C14&lt;&gt;""</f>
        <v>0</v>
      </c>
      <c r="K9" s="19" t="s">
        <v>85</v>
      </c>
      <c r="L9" s="20">
        <f ca="1">ROUNDUP(RAND()*5,0)</f>
        <v>3</v>
      </c>
      <c r="M9" s="20" t="str">
        <f>LOOKUP(L9,list_creditscore,list_creditrating)</f>
        <v>average</v>
      </c>
      <c r="Q9" s="2" t="s">
        <v>19</v>
      </c>
      <c r="S9" s="1" t="s">
        <v>14</v>
      </c>
      <c r="U9" s="2" t="s">
        <v>73</v>
      </c>
    </row>
    <row r="10" spans="2:21" ht="12.75">
      <c r="B10" s="46" t="s">
        <v>269</v>
      </c>
      <c r="C10" s="18" t="b">
        <f>'Borrower Info'!C17&lt;&gt;""</f>
        <v>0</v>
      </c>
      <c r="E10" s="2" t="s">
        <v>280</v>
      </c>
      <c r="F10" s="18" t="b">
        <f>OR(LEN('Property Info'!C17)=5,LEN('Property Info'!C17)=10)</f>
        <v>0</v>
      </c>
      <c r="H10" s="2" t="s">
        <v>298</v>
      </c>
      <c r="I10" s="18" t="b">
        <f>'Financial Info'!C16&lt;&gt;""</f>
        <v>0</v>
      </c>
      <c r="K10" s="2" t="s">
        <v>86</v>
      </c>
      <c r="L10" s="64">
        <f>'Financial Info'!C13</f>
        <v>0</v>
      </c>
      <c r="M10" s="65"/>
      <c r="Q10" s="2" t="s">
        <v>26</v>
      </c>
      <c r="S10" s="37" t="s">
        <v>108</v>
      </c>
      <c r="U10" s="2" t="s">
        <v>259</v>
      </c>
    </row>
    <row r="11" spans="2:19" ht="12.75">
      <c r="B11" s="46" t="s">
        <v>270</v>
      </c>
      <c r="C11" s="18" t="b">
        <f>'Borrower Info'!C19&lt;&gt;""</f>
        <v>0</v>
      </c>
      <c r="E11" s="2" t="s">
        <v>281</v>
      </c>
      <c r="F11" s="18" t="b">
        <f>'Property Info'!C19&lt;&gt;""</f>
        <v>0</v>
      </c>
      <c r="H11" s="2" t="s">
        <v>299</v>
      </c>
      <c r="I11" s="18" t="b">
        <f>'Financial Info'!C18&lt;&gt;""</f>
        <v>0</v>
      </c>
      <c r="K11" s="2" t="s">
        <v>90</v>
      </c>
      <c r="L11" s="18" t="e">
        <f>(LEFT('Financial Info'!C14)*12)</f>
        <v>#VALUE!</v>
      </c>
      <c r="M11" s="29"/>
      <c r="Q11" s="2" t="s">
        <v>57</v>
      </c>
      <c r="S11" s="37" t="s">
        <v>110</v>
      </c>
    </row>
    <row r="12" spans="2:22" ht="12.75">
      <c r="B12" s="46" t="s">
        <v>271</v>
      </c>
      <c r="C12" s="18" t="b">
        <f>C16&gt;0</f>
        <v>0</v>
      </c>
      <c r="E12" s="2" t="s">
        <v>282</v>
      </c>
      <c r="F12" s="18" t="b">
        <f>'Property Info'!C20&lt;&gt;""</f>
        <v>0</v>
      </c>
      <c r="H12" s="2" t="s">
        <v>274</v>
      </c>
      <c r="I12" s="18" t="b">
        <f>AND(I6,I7,I8,I9,I10,I11)</f>
        <v>0</v>
      </c>
      <c r="K12" s="2" t="s">
        <v>99</v>
      </c>
      <c r="L12" s="18">
        <f>IF(L13&gt;L10,2,1)</f>
        <v>1</v>
      </c>
      <c r="M12" s="29"/>
      <c r="Q12" s="2" t="s">
        <v>55</v>
      </c>
      <c r="S12" s="37" t="s">
        <v>111</v>
      </c>
      <c r="U12" s="22" t="s">
        <v>77</v>
      </c>
      <c r="V12" s="26"/>
    </row>
    <row r="13" spans="2:22" ht="12.75">
      <c r="B13" s="46" t="s">
        <v>274</v>
      </c>
      <c r="C13" s="18" t="b">
        <f>AND(C6,C7,C8,C9,C10,C11,C12)</f>
        <v>0</v>
      </c>
      <c r="E13" s="2" t="s">
        <v>283</v>
      </c>
      <c r="F13" s="18" t="b">
        <f>Calculations!F24</f>
        <v>1</v>
      </c>
      <c r="K13" s="2" t="s">
        <v>87</v>
      </c>
      <c r="L13" s="64">
        <f>'Financial Info'!C16</f>
        <v>0</v>
      </c>
      <c r="M13" s="65"/>
      <c r="Q13" s="2" t="s">
        <v>47</v>
      </c>
      <c r="S13" s="37" t="s">
        <v>112</v>
      </c>
      <c r="U13" s="18" t="s">
        <v>78</v>
      </c>
      <c r="V13" s="18" t="s">
        <v>79</v>
      </c>
    </row>
    <row r="14" spans="2:22" ht="12.75">
      <c r="B14" s="44"/>
      <c r="E14" s="2" t="s">
        <v>277</v>
      </c>
      <c r="F14" s="18" t="b">
        <f>OR(F$13,'Property Info'!C24&lt;&gt;"")</f>
        <v>1</v>
      </c>
      <c r="K14" s="2" t="s">
        <v>88</v>
      </c>
      <c r="L14" s="18">
        <f>IF(OR('Property Info'!C19="",'Property Info'!C19="no"),0,1)</f>
        <v>0</v>
      </c>
      <c r="M14" s="29"/>
      <c r="Q14" s="2" t="s">
        <v>50</v>
      </c>
      <c r="S14" s="37" t="s">
        <v>113</v>
      </c>
      <c r="U14" s="2" t="s">
        <v>80</v>
      </c>
      <c r="V14" s="2">
        <v>1</v>
      </c>
    </row>
    <row r="15" spans="2:22" ht="12.75">
      <c r="B15" s="44" t="s">
        <v>272</v>
      </c>
      <c r="E15" s="2" t="s">
        <v>278</v>
      </c>
      <c r="F15" s="18" t="b">
        <f>OR(F$13,'Property Info'!C25&lt;&gt;"")</f>
        <v>1</v>
      </c>
      <c r="K15" s="2" t="s">
        <v>91</v>
      </c>
      <c r="L15" s="18" t="e">
        <f>(LEFT('Property Info'!C20)*12)</f>
        <v>#VALUE!</v>
      </c>
      <c r="M15" s="29"/>
      <c r="Q15" s="2" t="s">
        <v>65</v>
      </c>
      <c r="S15" s="37" t="s">
        <v>109</v>
      </c>
      <c r="U15" s="2" t="s">
        <v>81</v>
      </c>
      <c r="V15" s="2">
        <v>2</v>
      </c>
    </row>
    <row r="16" spans="2:22" ht="12.75">
      <c r="B16" s="46" t="s">
        <v>273</v>
      </c>
      <c r="C16" s="18"/>
      <c r="E16" s="2" t="s">
        <v>279</v>
      </c>
      <c r="F16" s="18" t="b">
        <f>OR(F$13,'Property Info'!C26&lt;&gt;"")</f>
        <v>1</v>
      </c>
      <c r="K16" s="2" t="s">
        <v>89</v>
      </c>
      <c r="L16" s="32">
        <f>'Financial Info'!C18</f>
        <v>0</v>
      </c>
      <c r="M16" s="29"/>
      <c r="Q16" s="2" t="s">
        <v>20</v>
      </c>
      <c r="U16" s="2" t="s">
        <v>82</v>
      </c>
      <c r="V16" s="2">
        <v>3</v>
      </c>
    </row>
    <row r="17" spans="2:22" ht="12.75">
      <c r="B17" s="44"/>
      <c r="E17" s="2" t="s">
        <v>280</v>
      </c>
      <c r="F17" s="18" t="b">
        <f>OR(F$13,'Property Info'!C27&lt;&gt;"")</f>
        <v>1</v>
      </c>
      <c r="K17" s="2" t="s">
        <v>92</v>
      </c>
      <c r="L17" s="32">
        <f>'Financial Info'!C9</f>
        <v>0</v>
      </c>
      <c r="M17" s="29"/>
      <c r="Q17" s="2" t="s">
        <v>41</v>
      </c>
      <c r="S17" s="4" t="s">
        <v>15</v>
      </c>
      <c r="U17" s="2" t="s">
        <v>83</v>
      </c>
      <c r="V17" s="2">
        <v>4</v>
      </c>
    </row>
    <row r="18" spans="5:22" ht="12.75">
      <c r="E18" s="46" t="s">
        <v>274</v>
      </c>
      <c r="F18" s="18" t="b">
        <f>AND(F6,F7,F8,F9,F10,F11,F12,IF(F13,F13,AND(F14,F15,F16,F17)))</f>
        <v>0</v>
      </c>
      <c r="K18" s="2" t="s">
        <v>93</v>
      </c>
      <c r="L18" s="18">
        <f>'Financial Info'!C10</f>
        <v>0</v>
      </c>
      <c r="M18" s="29"/>
      <c r="Q18" s="2" t="s">
        <v>43</v>
      </c>
      <c r="S18" s="31">
        <v>0</v>
      </c>
      <c r="U18" s="2" t="s">
        <v>84</v>
      </c>
      <c r="V18" s="2">
        <v>5</v>
      </c>
    </row>
    <row r="19" spans="11:19" ht="12.75">
      <c r="K19" s="2" t="s">
        <v>102</v>
      </c>
      <c r="L19" s="34">
        <v>0.15</v>
      </c>
      <c r="M19" s="29"/>
      <c r="Q19" s="2" t="s">
        <v>35</v>
      </c>
      <c r="S19" s="31">
        <v>5000</v>
      </c>
    </row>
    <row r="20" spans="5:22" ht="12.75">
      <c r="E20" s="44" t="s">
        <v>284</v>
      </c>
      <c r="K20" s="2" t="s">
        <v>103</v>
      </c>
      <c r="L20" s="34">
        <v>0.15</v>
      </c>
      <c r="M20" s="29"/>
      <c r="Q20" s="2" t="s">
        <v>31</v>
      </c>
      <c r="S20" s="31">
        <v>10000</v>
      </c>
      <c r="U20" s="27" t="s">
        <v>94</v>
      </c>
      <c r="V20" s="1"/>
    </row>
    <row r="21" spans="5:22" ht="12.75">
      <c r="E21" s="46" t="s">
        <v>273</v>
      </c>
      <c r="F21" s="18"/>
      <c r="Q21" s="2" t="s">
        <v>44</v>
      </c>
      <c r="S21" s="31">
        <v>20000</v>
      </c>
      <c r="U21" s="18" t="s">
        <v>95</v>
      </c>
      <c r="V21" s="18" t="s">
        <v>96</v>
      </c>
    </row>
    <row r="22" spans="11:22" ht="12.75">
      <c r="K22" s="61" t="s">
        <v>97</v>
      </c>
      <c r="L22" s="62"/>
      <c r="M22" s="63"/>
      <c r="N22" s="33" t="e">
        <f>LOOKUP(L11,Calculations!U22:U27,Calculations!V22:V27)*L10</f>
        <v>#VALUE!</v>
      </c>
      <c r="Q22" s="2" t="s">
        <v>39</v>
      </c>
      <c r="S22" s="31">
        <v>30000</v>
      </c>
      <c r="U22" s="2">
        <v>0</v>
      </c>
      <c r="V22" s="28">
        <v>0.6</v>
      </c>
    </row>
    <row r="23" spans="5:22" ht="12.75">
      <c r="E23" s="44" t="s">
        <v>285</v>
      </c>
      <c r="K23" s="61" t="s">
        <v>98</v>
      </c>
      <c r="L23" s="62"/>
      <c r="M23" s="63"/>
      <c r="N23" s="34" t="e">
        <f>L10/L13</f>
        <v>#DIV/0!</v>
      </c>
      <c r="O23" s="34" t="e">
        <f>(L13-L10)/L13</f>
        <v>#DIV/0!</v>
      </c>
      <c r="Q23" s="2" t="s">
        <v>64</v>
      </c>
      <c r="S23" s="31">
        <v>40000</v>
      </c>
      <c r="U23" s="2">
        <v>6</v>
      </c>
      <c r="V23" s="28">
        <v>0.75</v>
      </c>
    </row>
    <row r="24" spans="5:22" ht="12.75">
      <c r="E24" s="46" t="s">
        <v>273</v>
      </c>
      <c r="F24" s="45" t="b">
        <v>1</v>
      </c>
      <c r="K24" s="61" t="s">
        <v>100</v>
      </c>
      <c r="L24" s="62"/>
      <c r="M24" s="63"/>
      <c r="N24" s="35" t="e">
        <f>(L13-L10)+N22</f>
        <v>#VALUE!</v>
      </c>
      <c r="Q24" s="2" t="s">
        <v>54</v>
      </c>
      <c r="S24" s="31">
        <v>50000</v>
      </c>
      <c r="U24" s="2">
        <v>12</v>
      </c>
      <c r="V24" s="28">
        <v>0.8</v>
      </c>
    </row>
    <row r="25" spans="11:22" ht="12.75">
      <c r="K25" s="61" t="s">
        <v>101</v>
      </c>
      <c r="L25" s="62"/>
      <c r="M25" s="63"/>
      <c r="N25" s="35" t="e">
        <f>N24*L18</f>
        <v>#VALUE!</v>
      </c>
      <c r="Q25" s="2" t="s">
        <v>61</v>
      </c>
      <c r="S25" s="31">
        <v>60000</v>
      </c>
      <c r="U25" s="2">
        <v>24</v>
      </c>
      <c r="V25" s="28">
        <v>1</v>
      </c>
    </row>
    <row r="26" spans="11:22" ht="12.75">
      <c r="K26" s="61" t="s">
        <v>104</v>
      </c>
      <c r="L26" s="62"/>
      <c r="M26" s="63"/>
      <c r="N26" s="32" t="e">
        <f>(N25*L19)-(L16*(1+L20))</f>
        <v>#VALUE!</v>
      </c>
      <c r="Q26" s="2" t="s">
        <v>42</v>
      </c>
      <c r="S26" s="31">
        <v>70000</v>
      </c>
      <c r="U26" s="2">
        <v>36</v>
      </c>
      <c r="V26" s="28">
        <v>1.1</v>
      </c>
    </row>
    <row r="27" spans="11:22" ht="12.75">
      <c r="K27" s="58" t="s">
        <v>105</v>
      </c>
      <c r="L27" s="59"/>
      <c r="M27" s="60"/>
      <c r="N27" s="32" t="e">
        <f>(N26&gt;(L17*1.5))</f>
        <v>#VALUE!</v>
      </c>
      <c r="Q27" s="2" t="s">
        <v>34</v>
      </c>
      <c r="S27" s="31">
        <v>80000</v>
      </c>
      <c r="U27" s="2">
        <v>60</v>
      </c>
      <c r="V27" s="28">
        <v>1.25</v>
      </c>
    </row>
    <row r="28" spans="17:19" ht="12.75">
      <c r="Q28" s="2" t="s">
        <v>38</v>
      </c>
      <c r="S28" s="31">
        <v>90000</v>
      </c>
    </row>
    <row r="29" spans="17:19" ht="12.75">
      <c r="Q29" s="2" t="s">
        <v>36</v>
      </c>
      <c r="S29" s="31">
        <v>100000</v>
      </c>
    </row>
    <row r="30" spans="17:19" ht="12.75">
      <c r="Q30" s="2" t="s">
        <v>22</v>
      </c>
      <c r="S30" s="31">
        <v>110000</v>
      </c>
    </row>
    <row r="31" spans="17:19" ht="12.75">
      <c r="Q31" s="2" t="s">
        <v>30</v>
      </c>
      <c r="S31" s="31">
        <v>120000</v>
      </c>
    </row>
    <row r="32" spans="17:19" ht="12.75">
      <c r="Q32" s="2" t="s">
        <v>21</v>
      </c>
      <c r="S32" s="31">
        <v>130000</v>
      </c>
    </row>
    <row r="33" spans="17:19" ht="12.75">
      <c r="Q33" s="2" t="s">
        <v>63</v>
      </c>
      <c r="S33" s="31">
        <v>140000</v>
      </c>
    </row>
    <row r="34" spans="17:19" ht="12.75">
      <c r="Q34" s="2" t="s">
        <v>56</v>
      </c>
      <c r="S34" s="31">
        <v>150000</v>
      </c>
    </row>
    <row r="35" ht="12.75">
      <c r="Q35" s="2" t="s">
        <v>27</v>
      </c>
    </row>
    <row r="36" spans="17:19" ht="12.75">
      <c r="Q36" s="2" t="s">
        <v>60</v>
      </c>
      <c r="S36" s="4" t="s">
        <v>75</v>
      </c>
    </row>
    <row r="37" spans="17:19" ht="12.75">
      <c r="Q37" s="2" t="s">
        <v>52</v>
      </c>
      <c r="S37" s="17">
        <v>50000</v>
      </c>
    </row>
    <row r="38" spans="17:19" ht="12.75">
      <c r="Q38" s="2" t="s">
        <v>28</v>
      </c>
      <c r="S38" s="17">
        <v>100000</v>
      </c>
    </row>
    <row r="39" spans="17:19" ht="12.75">
      <c r="Q39" s="2" t="s">
        <v>48</v>
      </c>
      <c r="S39" s="17">
        <v>150000</v>
      </c>
    </row>
    <row r="40" spans="17:19" ht="12.75">
      <c r="Q40" s="2" t="s">
        <v>32</v>
      </c>
      <c r="S40" s="17">
        <v>200000</v>
      </c>
    </row>
    <row r="41" spans="17:19" ht="12.75">
      <c r="Q41" s="2" t="s">
        <v>18</v>
      </c>
      <c r="S41" s="17">
        <v>250000</v>
      </c>
    </row>
    <row r="42" spans="17:19" ht="12.75">
      <c r="Q42" s="2" t="s">
        <v>59</v>
      </c>
      <c r="S42" s="17">
        <v>300000</v>
      </c>
    </row>
    <row r="43" spans="17:19" ht="12.75">
      <c r="Q43" s="2" t="s">
        <v>58</v>
      </c>
      <c r="S43" s="17">
        <v>350000</v>
      </c>
    </row>
    <row r="44" spans="17:19" ht="12.75">
      <c r="Q44" s="2" t="s">
        <v>51</v>
      </c>
      <c r="S44" s="17">
        <v>400000</v>
      </c>
    </row>
    <row r="45" spans="17:19" ht="12.75">
      <c r="Q45" s="2" t="s">
        <v>29</v>
      </c>
      <c r="S45" s="17">
        <v>450000</v>
      </c>
    </row>
    <row r="46" spans="17:19" ht="12.75">
      <c r="Q46" s="2" t="s">
        <v>45</v>
      </c>
      <c r="S46" s="17">
        <v>500000</v>
      </c>
    </row>
    <row r="47" ht="12.75">
      <c r="Q47" s="2" t="s">
        <v>33</v>
      </c>
    </row>
    <row r="48" spans="17:19" ht="12.75">
      <c r="Q48" s="2" t="s">
        <v>24</v>
      </c>
      <c r="S48" s="4" t="s">
        <v>76</v>
      </c>
    </row>
    <row r="49" spans="17:19" ht="12.75">
      <c r="Q49" s="2" t="s">
        <v>62</v>
      </c>
      <c r="S49" s="2">
        <v>5</v>
      </c>
    </row>
    <row r="50" spans="17:19" ht="12.75">
      <c r="Q50" s="2" t="s">
        <v>53</v>
      </c>
      <c r="S50" s="2">
        <v>10</v>
      </c>
    </row>
    <row r="51" spans="17:19" ht="12.75">
      <c r="Q51" s="2" t="s">
        <v>17</v>
      </c>
      <c r="S51" s="2">
        <v>15</v>
      </c>
    </row>
    <row r="52" spans="17:19" ht="12.75">
      <c r="Q52" s="2" t="s">
        <v>49</v>
      </c>
      <c r="S52" s="2">
        <v>20</v>
      </c>
    </row>
    <row r="53" spans="17:19" ht="12.75">
      <c r="Q53" s="2" t="s">
        <v>40</v>
      </c>
      <c r="S53" s="2">
        <v>25</v>
      </c>
    </row>
    <row r="54" spans="17:19" ht="12.75">
      <c r="Q54" s="2" t="s">
        <v>23</v>
      </c>
      <c r="S54" s="2">
        <v>30</v>
      </c>
    </row>
  </sheetData>
  <mergeCells count="8">
    <mergeCell ref="K27:M27"/>
    <mergeCell ref="K22:M22"/>
    <mergeCell ref="K23:M23"/>
    <mergeCell ref="L10:M10"/>
    <mergeCell ref="L13:M13"/>
    <mergeCell ref="K24:M24"/>
    <mergeCell ref="K25:M25"/>
    <mergeCell ref="K26:M26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B107"/>
  <sheetViews>
    <sheetView workbookViewId="0" topLeftCell="A1">
      <selection activeCell="A1" sqref="A1"/>
    </sheetView>
  </sheetViews>
  <sheetFormatPr defaultColWidth="9.140625" defaultRowHeight="12.75"/>
  <sheetData>
    <row r="2" spans="1:2" ht="12.75">
      <c r="A2" t="s">
        <v>147</v>
      </c>
      <c r="B2" t="s">
        <v>148</v>
      </c>
    </row>
    <row r="3" spans="1:2" ht="12.75">
      <c r="A3" t="s">
        <v>149</v>
      </c>
      <c r="B3" t="s">
        <v>150</v>
      </c>
    </row>
    <row r="4" spans="1:2" ht="12.75">
      <c r="A4" t="s">
        <v>151</v>
      </c>
      <c r="B4" t="s">
        <v>152</v>
      </c>
    </row>
    <row r="5" spans="1:2" ht="12.75">
      <c r="A5" t="s">
        <v>153</v>
      </c>
      <c r="B5" t="s">
        <v>148</v>
      </c>
    </row>
    <row r="6" spans="1:2" ht="12.75">
      <c r="A6" t="s">
        <v>154</v>
      </c>
      <c r="B6" t="s">
        <v>148</v>
      </c>
    </row>
    <row r="7" spans="1:2" ht="12.75">
      <c r="A7" t="s">
        <v>155</v>
      </c>
      <c r="B7" t="s">
        <v>150</v>
      </c>
    </row>
    <row r="8" spans="1:2" ht="12.75">
      <c r="A8" t="s">
        <v>156</v>
      </c>
      <c r="B8" t="s">
        <v>157</v>
      </c>
    </row>
    <row r="9" spans="1:2" ht="12.75">
      <c r="A9" t="s">
        <v>158</v>
      </c>
      <c r="B9" t="s">
        <v>148</v>
      </c>
    </row>
    <row r="10" spans="1:2" ht="12.75">
      <c r="A10" t="s">
        <v>159</v>
      </c>
      <c r="B10" t="s">
        <v>148</v>
      </c>
    </row>
    <row r="11" spans="1:2" ht="12.75">
      <c r="A11" t="s">
        <v>160</v>
      </c>
      <c r="B11" t="s">
        <v>150</v>
      </c>
    </row>
    <row r="12" spans="1:2" ht="12.75">
      <c r="A12" t="s">
        <v>161</v>
      </c>
      <c r="B12" t="s">
        <v>162</v>
      </c>
    </row>
    <row r="13" spans="1:2" ht="12.75">
      <c r="A13" t="s">
        <v>163</v>
      </c>
      <c r="B13" t="s">
        <v>148</v>
      </c>
    </row>
    <row r="14" spans="1:2" ht="12.75">
      <c r="A14" t="s">
        <v>164</v>
      </c>
      <c r="B14" t="s">
        <v>148</v>
      </c>
    </row>
    <row r="15" spans="1:2" ht="12.75">
      <c r="A15" t="s">
        <v>165</v>
      </c>
      <c r="B15" t="s">
        <v>150</v>
      </c>
    </row>
    <row r="16" spans="1:2" ht="12.75">
      <c r="A16" t="s">
        <v>166</v>
      </c>
      <c r="B16" t="s">
        <v>167</v>
      </c>
    </row>
    <row r="17" spans="1:2" ht="12.75">
      <c r="A17" t="s">
        <v>168</v>
      </c>
      <c r="B17" t="s">
        <v>148</v>
      </c>
    </row>
    <row r="18" spans="1:2" ht="12.75">
      <c r="A18" t="s">
        <v>169</v>
      </c>
      <c r="B18">
        <v>0</v>
      </c>
    </row>
    <row r="19" spans="1:2" ht="12.75">
      <c r="A19" t="s">
        <v>170</v>
      </c>
      <c r="B19">
        <v>0</v>
      </c>
    </row>
    <row r="20" spans="1:2" ht="12.75">
      <c r="A20" t="s">
        <v>171</v>
      </c>
      <c r="B20" t="s">
        <v>150</v>
      </c>
    </row>
    <row r="21" spans="1:2" ht="12.75">
      <c r="A21" t="s">
        <v>172</v>
      </c>
      <c r="B21" t="s">
        <v>152</v>
      </c>
    </row>
    <row r="22" spans="1:2" ht="12.75">
      <c r="A22" t="s">
        <v>186</v>
      </c>
      <c r="B22" t="s">
        <v>148</v>
      </c>
    </row>
    <row r="23" spans="1:2" ht="12.75">
      <c r="A23" t="s">
        <v>187</v>
      </c>
      <c r="B23" t="s">
        <v>150</v>
      </c>
    </row>
    <row r="24" spans="1:2" ht="12.75">
      <c r="A24" t="s">
        <v>188</v>
      </c>
      <c r="B24" t="s">
        <v>189</v>
      </c>
    </row>
    <row r="25" spans="1:2" ht="12.75">
      <c r="A25" t="s">
        <v>190</v>
      </c>
      <c r="B25" t="s">
        <v>148</v>
      </c>
    </row>
    <row r="26" spans="1:2" ht="12.75">
      <c r="A26" t="s">
        <v>191</v>
      </c>
      <c r="B26" t="s">
        <v>148</v>
      </c>
    </row>
    <row r="27" spans="1:2" ht="12.75">
      <c r="A27" t="s">
        <v>192</v>
      </c>
      <c r="B27" t="s">
        <v>150</v>
      </c>
    </row>
    <row r="28" spans="1:2" ht="12.75">
      <c r="A28" t="s">
        <v>193</v>
      </c>
      <c r="B28" t="s">
        <v>157</v>
      </c>
    </row>
    <row r="29" spans="1:2" ht="12.75">
      <c r="A29" t="s">
        <v>194</v>
      </c>
      <c r="B29" t="s">
        <v>148</v>
      </c>
    </row>
    <row r="30" spans="1:2" ht="12.75">
      <c r="A30" t="s">
        <v>195</v>
      </c>
      <c r="B30" t="s">
        <v>148</v>
      </c>
    </row>
    <row r="31" spans="1:2" ht="12.75">
      <c r="A31" t="s">
        <v>196</v>
      </c>
      <c r="B31" t="s">
        <v>150</v>
      </c>
    </row>
    <row r="32" spans="1:2" ht="12.75">
      <c r="A32" t="s">
        <v>197</v>
      </c>
      <c r="B32" t="s">
        <v>198</v>
      </c>
    </row>
    <row r="33" spans="1:2" ht="12.75">
      <c r="A33" t="s">
        <v>199</v>
      </c>
      <c r="B33" t="s">
        <v>148</v>
      </c>
    </row>
    <row r="34" spans="1:2" ht="12.75">
      <c r="A34" t="s">
        <v>200</v>
      </c>
      <c r="B34" t="s">
        <v>148</v>
      </c>
    </row>
    <row r="35" spans="1:2" ht="12.75">
      <c r="A35" t="s">
        <v>201</v>
      </c>
      <c r="B35" t="s">
        <v>150</v>
      </c>
    </row>
    <row r="36" spans="1:2" ht="12.75">
      <c r="A36" t="s">
        <v>202</v>
      </c>
      <c r="B36" t="s">
        <v>203</v>
      </c>
    </row>
    <row r="37" spans="1:2" ht="12.75">
      <c r="A37" t="s">
        <v>204</v>
      </c>
      <c r="B37" t="s">
        <v>205</v>
      </c>
    </row>
    <row r="38" spans="1:2" ht="12.75">
      <c r="A38" t="s">
        <v>206</v>
      </c>
      <c r="B38" t="s">
        <v>148</v>
      </c>
    </row>
    <row r="39" spans="1:2" ht="12.75">
      <c r="A39" t="s">
        <v>207</v>
      </c>
      <c r="B39" t="s">
        <v>150</v>
      </c>
    </row>
    <row r="40" spans="1:2" ht="12.75">
      <c r="A40" t="s">
        <v>208</v>
      </c>
      <c r="B40" t="s">
        <v>209</v>
      </c>
    </row>
    <row r="41" spans="1:2" ht="12.75">
      <c r="A41" t="s">
        <v>210</v>
      </c>
      <c r="B41" t="s">
        <v>205</v>
      </c>
    </row>
    <row r="42" spans="1:2" ht="12.75">
      <c r="A42" t="s">
        <v>211</v>
      </c>
      <c r="B42" t="s">
        <v>148</v>
      </c>
    </row>
    <row r="43" spans="1:2" ht="12.75">
      <c r="A43" t="s">
        <v>212</v>
      </c>
      <c r="B43" t="s">
        <v>150</v>
      </c>
    </row>
    <row r="44" spans="1:2" ht="12.75">
      <c r="A44" t="s">
        <v>213</v>
      </c>
      <c r="B44" t="s">
        <v>214</v>
      </c>
    </row>
    <row r="45" spans="1:2" ht="12.75">
      <c r="A45" t="s">
        <v>215</v>
      </c>
      <c r="B45" t="s">
        <v>205</v>
      </c>
    </row>
    <row r="46" spans="1:2" ht="12.75">
      <c r="A46" t="s">
        <v>139</v>
      </c>
      <c r="B46">
        <v>1</v>
      </c>
    </row>
    <row r="47" spans="1:2" ht="12.75">
      <c r="A47" t="s">
        <v>140</v>
      </c>
      <c r="B47">
        <v>1</v>
      </c>
    </row>
    <row r="48" spans="1:2" ht="12.75">
      <c r="A48" t="s">
        <v>141</v>
      </c>
      <c r="B48" t="s">
        <v>142</v>
      </c>
    </row>
    <row r="49" spans="1:2" ht="12.75">
      <c r="A49" t="s">
        <v>144</v>
      </c>
      <c r="B49">
        <v>1</v>
      </c>
    </row>
    <row r="50" spans="1:2" ht="12.75">
      <c r="A50" t="s">
        <v>145</v>
      </c>
      <c r="B50">
        <v>0</v>
      </c>
    </row>
    <row r="51" spans="1:2" ht="12.75">
      <c r="A51" t="s">
        <v>146</v>
      </c>
      <c r="B51">
        <v>0</v>
      </c>
    </row>
    <row r="52" spans="1:2" ht="12.75">
      <c r="A52" t="s">
        <v>220</v>
      </c>
      <c r="B52" t="s">
        <v>148</v>
      </c>
    </row>
    <row r="53" spans="1:2" ht="12.75">
      <c r="A53" t="s">
        <v>221</v>
      </c>
      <c r="B53" t="s">
        <v>150</v>
      </c>
    </row>
    <row r="54" spans="1:2" ht="12.75">
      <c r="A54" t="s">
        <v>222</v>
      </c>
      <c r="B54" t="s">
        <v>308</v>
      </c>
    </row>
    <row r="55" spans="1:2" ht="12.75">
      <c r="A55" t="s">
        <v>223</v>
      </c>
      <c r="B55" t="s">
        <v>148</v>
      </c>
    </row>
    <row r="56" spans="1:2" ht="12.75">
      <c r="A56" t="s">
        <v>224</v>
      </c>
      <c r="B56" t="s">
        <v>148</v>
      </c>
    </row>
    <row r="57" spans="1:2" ht="12.75">
      <c r="A57" t="s">
        <v>225</v>
      </c>
      <c r="B57" t="s">
        <v>150</v>
      </c>
    </row>
    <row r="58" spans="1:2" ht="12.75">
      <c r="A58" t="s">
        <v>226</v>
      </c>
      <c r="B58" t="s">
        <v>307</v>
      </c>
    </row>
    <row r="59" spans="1:2" ht="12.75">
      <c r="A59" t="s">
        <v>227</v>
      </c>
      <c r="B59" t="s">
        <v>148</v>
      </c>
    </row>
    <row r="60" spans="1:2" ht="12.75">
      <c r="A60" t="s">
        <v>228</v>
      </c>
      <c r="B60" t="s">
        <v>148</v>
      </c>
    </row>
    <row r="61" spans="1:2" ht="12.75">
      <c r="A61" t="s">
        <v>229</v>
      </c>
      <c r="B61" t="s">
        <v>150</v>
      </c>
    </row>
    <row r="62" spans="1:2" ht="12.75">
      <c r="A62" t="s">
        <v>230</v>
      </c>
      <c r="B62" t="s">
        <v>304</v>
      </c>
    </row>
    <row r="63" spans="1:2" ht="12.75">
      <c r="A63" t="s">
        <v>231</v>
      </c>
      <c r="B63" t="s">
        <v>148</v>
      </c>
    </row>
    <row r="64" spans="1:2" ht="12.75">
      <c r="A64" t="s">
        <v>232</v>
      </c>
      <c r="B64" t="s">
        <v>148</v>
      </c>
    </row>
    <row r="65" spans="1:2" ht="12.75">
      <c r="A65" t="s">
        <v>233</v>
      </c>
      <c r="B65" t="s">
        <v>150</v>
      </c>
    </row>
    <row r="66" spans="1:2" ht="12.75">
      <c r="A66" t="s">
        <v>234</v>
      </c>
      <c r="B66" t="s">
        <v>261</v>
      </c>
    </row>
    <row r="67" spans="1:2" ht="12.75">
      <c r="A67" t="s">
        <v>235</v>
      </c>
      <c r="B67" t="s">
        <v>148</v>
      </c>
    </row>
    <row r="68" spans="1:2" ht="12.75">
      <c r="A68" t="s">
        <v>286</v>
      </c>
      <c r="B68" t="s">
        <v>148</v>
      </c>
    </row>
    <row r="69" spans="1:2" ht="12.75">
      <c r="A69" t="s">
        <v>287</v>
      </c>
      <c r="B69" t="s">
        <v>150</v>
      </c>
    </row>
    <row r="70" spans="1:2" ht="12.75">
      <c r="A70" t="s">
        <v>288</v>
      </c>
      <c r="B70" t="s">
        <v>305</v>
      </c>
    </row>
    <row r="71" spans="1:2" ht="12.75">
      <c r="A71" t="s">
        <v>289</v>
      </c>
      <c r="B71" t="s">
        <v>148</v>
      </c>
    </row>
    <row r="72" spans="1:2" ht="12.75">
      <c r="A72" t="s">
        <v>143</v>
      </c>
      <c r="B72" t="s">
        <v>257</v>
      </c>
    </row>
    <row r="73" spans="1:2" ht="12.75">
      <c r="A73" t="s">
        <v>173</v>
      </c>
      <c r="B73" t="s">
        <v>258</v>
      </c>
    </row>
    <row r="74" spans="1:2" ht="12.75">
      <c r="A74" t="s">
        <v>174</v>
      </c>
      <c r="B74">
        <v>0</v>
      </c>
    </row>
    <row r="75" spans="1:2" ht="12.75">
      <c r="A75" t="s">
        <v>175</v>
      </c>
      <c r="B75" t="s">
        <v>306</v>
      </c>
    </row>
    <row r="76" spans="1:2" ht="12.75">
      <c r="A76" t="s">
        <v>176</v>
      </c>
      <c r="B76">
        <v>1</v>
      </c>
    </row>
    <row r="77" spans="1:2" ht="12.75">
      <c r="A77" t="s">
        <v>177</v>
      </c>
      <c r="B77">
        <v>10092543</v>
      </c>
    </row>
    <row r="78" spans="1:2" ht="12.75">
      <c r="A78" t="s">
        <v>236</v>
      </c>
      <c r="B78" t="s">
        <v>237</v>
      </c>
    </row>
    <row r="79" spans="1:2" ht="12.75">
      <c r="A79" t="s">
        <v>178</v>
      </c>
      <c r="B79">
        <v>16777215</v>
      </c>
    </row>
    <row r="80" spans="1:2" ht="12.75">
      <c r="A80" t="s">
        <v>179</v>
      </c>
      <c r="B80">
        <v>0</v>
      </c>
    </row>
    <row r="81" spans="1:2" ht="12.75">
      <c r="A81" t="s">
        <v>180</v>
      </c>
      <c r="B81">
        <v>0</v>
      </c>
    </row>
    <row r="82" spans="1:2" ht="12.75">
      <c r="A82" t="s">
        <v>181</v>
      </c>
      <c r="B82">
        <v>0</v>
      </c>
    </row>
    <row r="83" spans="1:2" ht="12.75">
      <c r="A83" t="s">
        <v>238</v>
      </c>
      <c r="B83">
        <v>0</v>
      </c>
    </row>
    <row r="84" spans="1:2" ht="12.75">
      <c r="A84" t="s">
        <v>182</v>
      </c>
      <c r="B84">
        <v>2</v>
      </c>
    </row>
    <row r="85" spans="1:2" ht="12.75">
      <c r="A85" t="s">
        <v>183</v>
      </c>
      <c r="B85">
        <v>0</v>
      </c>
    </row>
    <row r="86" spans="1:2" ht="12.75">
      <c r="A86" t="s">
        <v>184</v>
      </c>
      <c r="B86">
        <v>750</v>
      </c>
    </row>
    <row r="87" spans="1:2" ht="12.75">
      <c r="A87" t="s">
        <v>185</v>
      </c>
      <c r="B87">
        <v>80</v>
      </c>
    </row>
    <row r="88" spans="1:2" ht="12.75">
      <c r="A88" t="s">
        <v>239</v>
      </c>
      <c r="B88" t="s">
        <v>148</v>
      </c>
    </row>
    <row r="89" spans="1:2" ht="12.75">
      <c r="A89" t="s">
        <v>240</v>
      </c>
      <c r="B89" t="s">
        <v>150</v>
      </c>
    </row>
    <row r="90" spans="1:2" ht="12.75">
      <c r="A90" t="s">
        <v>241</v>
      </c>
      <c r="B90" t="s">
        <v>308</v>
      </c>
    </row>
    <row r="91" spans="1:2" ht="12.75">
      <c r="A91" t="s">
        <v>242</v>
      </c>
      <c r="B91" t="s">
        <v>205</v>
      </c>
    </row>
    <row r="92" spans="1:2" ht="12.75">
      <c r="A92" t="s">
        <v>243</v>
      </c>
      <c r="B92" t="s">
        <v>148</v>
      </c>
    </row>
    <row r="93" spans="1:2" ht="12.75">
      <c r="A93" t="s">
        <v>244</v>
      </c>
      <c r="B93" t="s">
        <v>150</v>
      </c>
    </row>
    <row r="94" spans="1:2" ht="12.75">
      <c r="A94" t="s">
        <v>245</v>
      </c>
      <c r="B94" t="s">
        <v>307</v>
      </c>
    </row>
    <row r="95" spans="1:2" ht="12.75">
      <c r="A95" t="s">
        <v>246</v>
      </c>
      <c r="B95" t="s">
        <v>205</v>
      </c>
    </row>
    <row r="96" spans="1:2" ht="12.75">
      <c r="A96" t="s">
        <v>247</v>
      </c>
      <c r="B96" t="s">
        <v>148</v>
      </c>
    </row>
    <row r="97" spans="1:2" ht="12.75">
      <c r="A97" t="s">
        <v>248</v>
      </c>
      <c r="B97" t="s">
        <v>150</v>
      </c>
    </row>
    <row r="98" spans="1:2" ht="12.75">
      <c r="A98" t="s">
        <v>249</v>
      </c>
      <c r="B98" t="s">
        <v>309</v>
      </c>
    </row>
    <row r="99" spans="1:2" ht="12.75">
      <c r="A99" t="s">
        <v>250</v>
      </c>
      <c r="B99" t="s">
        <v>205</v>
      </c>
    </row>
    <row r="100" spans="1:2" ht="12.75">
      <c r="A100" t="s">
        <v>216</v>
      </c>
      <c r="B100" t="s">
        <v>148</v>
      </c>
    </row>
    <row r="101" spans="1:2" ht="12.75">
      <c r="A101" t="s">
        <v>217</v>
      </c>
      <c r="B101" t="s">
        <v>150</v>
      </c>
    </row>
    <row r="102" spans="1:2" ht="12.75">
      <c r="A102" t="s">
        <v>218</v>
      </c>
      <c r="B102" t="s">
        <v>261</v>
      </c>
    </row>
    <row r="103" spans="1:2" ht="12.75">
      <c r="A103" t="s">
        <v>219</v>
      </c>
      <c r="B103" t="s">
        <v>205</v>
      </c>
    </row>
    <row r="104" spans="1:2" ht="12.75">
      <c r="A104" t="s">
        <v>290</v>
      </c>
      <c r="B104" t="s">
        <v>205</v>
      </c>
    </row>
    <row r="105" spans="1:2" ht="12.75">
      <c r="A105" t="s">
        <v>291</v>
      </c>
      <c r="B105" t="s">
        <v>150</v>
      </c>
    </row>
    <row r="106" spans="1:2" ht="12.75">
      <c r="A106" t="s">
        <v>292</v>
      </c>
      <c r="B106" t="s">
        <v>305</v>
      </c>
    </row>
    <row r="107" spans="1:2" ht="12.75">
      <c r="A107" t="s">
        <v>293</v>
      </c>
      <c r="B107" t="s">
        <v>148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Knowledge Dynamics,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Jeffrey_S_Zakem</dc:creator>
  <cp:keywords/>
  <dc:description/>
  <cp:lastModifiedBy>Michael_H_Rubin</cp:lastModifiedBy>
  <dcterms:created xsi:type="dcterms:W3CDTF">2004-10-12T21:58:19Z</dcterms:created>
  <dcterms:modified xsi:type="dcterms:W3CDTF">2006-05-15T23:28:57Z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zkDDispInStartText">
    <vt:lpwstr>IN_</vt:lpwstr>
  </property>
</Properties>
</file>